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<sst xmlns="http://schemas.openxmlformats.org/spreadsheetml/2006/main" count="118" uniqueCount="105">
  <si>
    <r>
      <t>永春县</t>
    </r>
    <r>
      <rPr>
        <b/>
        <sz val="22"/>
        <color indexed="8"/>
        <rFont val=""/>
        <family val="2"/>
      </rPr>
      <t>2017</t>
    </r>
    <r>
      <rPr>
        <b/>
        <sz val="22"/>
        <color indexed="8"/>
        <rFont val="宋体"/>
        <family val="0"/>
      </rPr>
      <t>年度财政收支预算调整方案（草案）</t>
    </r>
  </si>
  <si>
    <t>编制单位：永春县财政局</t>
  </si>
  <si>
    <t xml:space="preserve">       单位：万元</t>
  </si>
  <si>
    <t>一般公共预算部分</t>
  </si>
  <si>
    <t>年初    　　　预算数</t>
  </si>
  <si>
    <t>调整　　  预算数</t>
  </si>
  <si>
    <t>年初      预算数</t>
  </si>
  <si>
    <t>年初上级提前下达专项</t>
  </si>
  <si>
    <t>其他预算部分</t>
  </si>
  <si>
    <t>年初    　　　　预算数</t>
  </si>
  <si>
    <t>一、县本级可支配财力合计</t>
  </si>
  <si>
    <t>支出总计</t>
  </si>
  <si>
    <t>政 府 性 基 金 预  算</t>
  </si>
  <si>
    <t>（一）一般公共预算收入</t>
  </si>
  <si>
    <t>一、一般公共预算支出</t>
  </si>
  <si>
    <r>
      <t xml:space="preserve"> </t>
    </r>
    <r>
      <rPr>
        <b/>
        <sz val="12"/>
        <color indexed="8"/>
        <rFont val="宋体"/>
        <family val="0"/>
      </rPr>
      <t>收</t>
    </r>
    <r>
      <rPr>
        <b/>
        <sz val="12"/>
        <color indexed="8"/>
        <rFont val=""/>
        <family val="2"/>
      </rPr>
      <t xml:space="preserve">  </t>
    </r>
    <r>
      <rPr>
        <b/>
        <sz val="12"/>
        <color indexed="8"/>
        <rFont val="宋体"/>
        <family val="0"/>
      </rPr>
      <t>入</t>
    </r>
    <r>
      <rPr>
        <b/>
        <sz val="12"/>
        <color indexed="8"/>
        <rFont val=""/>
        <family val="2"/>
      </rPr>
      <t xml:space="preserve">  </t>
    </r>
    <r>
      <rPr>
        <b/>
        <sz val="12"/>
        <color indexed="8"/>
        <rFont val="宋体"/>
        <family val="0"/>
      </rPr>
      <t>科 目</t>
    </r>
    <r>
      <rPr>
        <b/>
        <sz val="12"/>
        <color indexed="8"/>
        <rFont val=""/>
        <family val="2"/>
      </rPr>
      <t xml:space="preserve"> </t>
    </r>
  </si>
  <si>
    <t>年初预算数</t>
  </si>
  <si>
    <t>调整预算数</t>
  </si>
  <si>
    <t xml:space="preserve"> 1、税收合计</t>
  </si>
  <si>
    <t xml:space="preserve"> (一)一般公共服务</t>
  </si>
  <si>
    <t>政府性基金本年收入小计</t>
  </si>
  <si>
    <r>
      <t xml:space="preserve"> （</t>
    </r>
    <r>
      <rPr>
        <sz val="12"/>
        <rFont val="宋体"/>
        <family val="0"/>
      </rPr>
      <t>1</t>
    </r>
    <r>
      <rPr>
        <sz val="12"/>
        <rFont val="宋体"/>
        <family val="0"/>
      </rPr>
      <t>）增值税</t>
    </r>
  </si>
  <si>
    <t xml:space="preserve"> (二)国防</t>
  </si>
  <si>
    <t xml:space="preserve"> 1、城市公用事业附加收入</t>
  </si>
  <si>
    <r>
      <t xml:space="preserve">  </t>
    </r>
    <r>
      <rPr>
        <sz val="12"/>
        <rFont val="宋体"/>
        <family val="0"/>
      </rPr>
      <t xml:space="preserve">       国内</t>
    </r>
    <r>
      <rPr>
        <sz val="12"/>
        <rFont val="宋体"/>
        <family val="0"/>
      </rPr>
      <t>增值税</t>
    </r>
  </si>
  <si>
    <t xml:space="preserve"> (三)公共安全</t>
  </si>
  <si>
    <t xml:space="preserve"> 2、国有土地使用权出让收入</t>
  </si>
  <si>
    <r>
      <t xml:space="preserve">         营</t>
    </r>
    <r>
      <rPr>
        <sz val="12"/>
        <rFont val="宋体"/>
        <family val="0"/>
      </rPr>
      <t>改增增值税</t>
    </r>
  </si>
  <si>
    <t xml:space="preserve"> (四)教育</t>
  </si>
  <si>
    <t xml:space="preserve"> 3、城市基础设施配套费收入</t>
  </si>
  <si>
    <r>
      <t xml:space="preserve"> （</t>
    </r>
    <r>
      <rPr>
        <sz val="12"/>
        <rFont val="宋体"/>
        <family val="0"/>
      </rPr>
      <t>2</t>
    </r>
    <r>
      <rPr>
        <sz val="12"/>
        <rFont val="宋体"/>
        <family val="0"/>
      </rPr>
      <t>）营业税</t>
    </r>
  </si>
  <si>
    <t xml:space="preserve"> (五)科学技术</t>
  </si>
  <si>
    <t xml:space="preserve"> 4、污水处理费收入</t>
  </si>
  <si>
    <r>
      <t xml:space="preserve"> （</t>
    </r>
    <r>
      <rPr>
        <sz val="12"/>
        <rFont val="宋体"/>
        <family val="0"/>
      </rPr>
      <t>3</t>
    </r>
    <r>
      <rPr>
        <sz val="12"/>
        <rFont val="宋体"/>
        <family val="0"/>
      </rPr>
      <t>）企业所得税（40%）</t>
    </r>
  </si>
  <si>
    <t xml:space="preserve"> (六)文化体育与传媒</t>
  </si>
  <si>
    <t xml:space="preserve"> 5、福利彩票公益金收入</t>
  </si>
  <si>
    <r>
      <t xml:space="preserve"> （</t>
    </r>
    <r>
      <rPr>
        <sz val="12"/>
        <rFont val="宋体"/>
        <family val="0"/>
      </rPr>
      <t>4</t>
    </r>
    <r>
      <rPr>
        <sz val="12"/>
        <rFont val="宋体"/>
        <family val="0"/>
      </rPr>
      <t>）个人所得税（40%）</t>
    </r>
  </si>
  <si>
    <t xml:space="preserve"> (七)社会保障和就业</t>
  </si>
  <si>
    <t xml:space="preserve"> 6、体育彩票公益金收入</t>
  </si>
  <si>
    <r>
      <t xml:space="preserve"> （</t>
    </r>
    <r>
      <rPr>
        <sz val="12"/>
        <rFont val="宋体"/>
        <family val="0"/>
      </rPr>
      <t>5</t>
    </r>
    <r>
      <rPr>
        <sz val="12"/>
        <rFont val="宋体"/>
        <family val="0"/>
      </rPr>
      <t>）其他工商税收</t>
    </r>
  </si>
  <si>
    <t xml:space="preserve"> (八)医疗卫生与计划生育</t>
  </si>
  <si>
    <t>政府性基金上年结余</t>
  </si>
  <si>
    <r>
      <t xml:space="preserve"> （</t>
    </r>
    <r>
      <rPr>
        <sz val="12"/>
        <rFont val="宋体"/>
        <family val="0"/>
      </rPr>
      <t>6</t>
    </r>
    <r>
      <rPr>
        <sz val="12"/>
        <rFont val="宋体"/>
        <family val="0"/>
      </rPr>
      <t>）契税和耕地占用税</t>
    </r>
  </si>
  <si>
    <t xml:space="preserve"> (九)节能环保</t>
  </si>
  <si>
    <t>政府性基金收入合计</t>
  </si>
  <si>
    <t xml:space="preserve"> 2、非税收入</t>
  </si>
  <si>
    <t xml:space="preserve"> (十)城乡社区事务</t>
  </si>
  <si>
    <r>
      <t xml:space="preserve"> （</t>
    </r>
    <r>
      <rPr>
        <sz val="12"/>
        <rFont val="宋体"/>
        <family val="0"/>
      </rPr>
      <t>1</t>
    </r>
    <r>
      <rPr>
        <sz val="12"/>
        <rFont val="宋体"/>
        <family val="0"/>
      </rPr>
      <t>）专项收入</t>
    </r>
  </si>
  <si>
    <t xml:space="preserve"> (十一)农林水事务</t>
  </si>
  <si>
    <t>支 出 科 目</t>
  </si>
  <si>
    <r>
      <t xml:space="preserve">    </t>
    </r>
    <r>
      <rPr>
        <sz val="12"/>
        <rFont val="宋体"/>
        <family val="0"/>
      </rPr>
      <t>其中：</t>
    </r>
    <r>
      <rPr>
        <sz val="12"/>
        <rFont val="宋体"/>
        <family val="0"/>
      </rPr>
      <t>教育费附加收入</t>
    </r>
  </si>
  <si>
    <t xml:space="preserve"> (十二)交通运输</t>
  </si>
  <si>
    <t>政府性基金支出合计</t>
  </si>
  <si>
    <r>
      <t xml:space="preserve"> （</t>
    </r>
    <r>
      <rPr>
        <sz val="12"/>
        <rFont val="宋体"/>
        <family val="0"/>
      </rPr>
      <t>2</t>
    </r>
    <r>
      <rPr>
        <sz val="12"/>
        <rFont val="宋体"/>
        <family val="0"/>
      </rPr>
      <t>）行政事业性收费收入</t>
    </r>
  </si>
  <si>
    <t xml:space="preserve"> (十三)资源勘探电力信息等事务</t>
  </si>
  <si>
    <t xml:space="preserve"> 1、城市公用事业附加支出</t>
  </si>
  <si>
    <r>
      <t xml:space="preserve"> （</t>
    </r>
    <r>
      <rPr>
        <sz val="12"/>
        <rFont val="宋体"/>
        <family val="0"/>
      </rPr>
      <t>3</t>
    </r>
    <r>
      <rPr>
        <sz val="12"/>
        <rFont val="宋体"/>
        <family val="0"/>
      </rPr>
      <t>）罚没收入</t>
    </r>
  </si>
  <si>
    <t xml:space="preserve"> (十四)商业服务业等事务</t>
  </si>
  <si>
    <t xml:space="preserve"> 2、国有土地使用权出让支出</t>
  </si>
  <si>
    <r>
      <t xml:space="preserve"> （</t>
    </r>
    <r>
      <rPr>
        <sz val="12"/>
        <rFont val="宋体"/>
        <family val="0"/>
      </rPr>
      <t>4</t>
    </r>
    <r>
      <rPr>
        <sz val="12"/>
        <rFont val="宋体"/>
        <family val="0"/>
      </rPr>
      <t>）国有资本经营收入</t>
    </r>
  </si>
  <si>
    <t xml:space="preserve"> (十五)国土资源气象等事务</t>
  </si>
  <si>
    <t xml:space="preserve">     其中：调出资金</t>
  </si>
  <si>
    <t xml:space="preserve"> （5）国有资源有偿使用收入</t>
  </si>
  <si>
    <t xml:space="preserve"> (十六)住房保障支出</t>
  </si>
  <si>
    <t xml:space="preserve"> 3、城市基础设施配套费支出</t>
  </si>
  <si>
    <r>
      <t xml:space="preserve"> （</t>
    </r>
    <r>
      <rPr>
        <sz val="12"/>
        <rFont val="宋体"/>
        <family val="0"/>
      </rPr>
      <t>6</t>
    </r>
    <r>
      <rPr>
        <sz val="12"/>
        <rFont val="宋体"/>
        <family val="0"/>
      </rPr>
      <t>）政府住房基金收入</t>
    </r>
  </si>
  <si>
    <t xml:space="preserve"> (十七)粮油物资储备事务</t>
  </si>
  <si>
    <t xml:space="preserve"> 4、污水处理费支出</t>
  </si>
  <si>
    <r>
      <t xml:space="preserve"> （</t>
    </r>
    <r>
      <rPr>
        <sz val="12"/>
        <rFont val="宋体"/>
        <family val="0"/>
      </rPr>
      <t>7</t>
    </r>
    <r>
      <rPr>
        <sz val="12"/>
        <rFont val="宋体"/>
        <family val="0"/>
      </rPr>
      <t>）其他收入</t>
    </r>
  </si>
  <si>
    <t xml:space="preserve"> (十八)债务付息及发行费支出</t>
  </si>
  <si>
    <t xml:space="preserve"> 5、福利彩票公益金支出</t>
  </si>
  <si>
    <t>（二）上级财力性补助收入</t>
  </si>
  <si>
    <t xml:space="preserve"> (十九)其他支出</t>
  </si>
  <si>
    <t xml:space="preserve"> 6、体育彩票公益金支出</t>
  </si>
  <si>
    <r>
      <t xml:space="preserve"> </t>
    </r>
    <r>
      <rPr>
        <sz val="12"/>
        <rFont val="宋体"/>
        <family val="0"/>
      </rPr>
      <t xml:space="preserve"> 1、</t>
    </r>
    <r>
      <rPr>
        <sz val="12"/>
        <rFont val="宋体"/>
        <family val="0"/>
      </rPr>
      <t>返还性收入</t>
    </r>
  </si>
  <si>
    <t xml:space="preserve">     其中：预备费</t>
  </si>
  <si>
    <r>
      <t xml:space="preserve"> </t>
    </r>
    <r>
      <rPr>
        <sz val="12"/>
        <rFont val="宋体"/>
        <family val="0"/>
      </rPr>
      <t xml:space="preserve"> 2、</t>
    </r>
    <r>
      <rPr>
        <sz val="12"/>
        <rFont val="宋体"/>
        <family val="0"/>
      </rPr>
      <t>一般性财力转移支付收入</t>
    </r>
  </si>
  <si>
    <t>二、上解支出</t>
  </si>
  <si>
    <t>（三）新增地方政府一般债券收入</t>
  </si>
  <si>
    <t xml:space="preserve">   1、体制上解</t>
  </si>
  <si>
    <t>国 有 资 本 经 营 预  算</t>
  </si>
  <si>
    <t>（四）调入预算稳定调节基金</t>
  </si>
  <si>
    <t xml:space="preserve">   2、其他上解</t>
  </si>
  <si>
    <t>科    目</t>
  </si>
  <si>
    <t>（五）上年结余</t>
  </si>
  <si>
    <t>国有资本经营预算收入</t>
  </si>
  <si>
    <t>（六）调入资金</t>
  </si>
  <si>
    <t>另：财税三家收入任务数</t>
  </si>
  <si>
    <t>国有资本经营预算支出</t>
  </si>
  <si>
    <t>另：上级提前下达专项性补助</t>
  </si>
  <si>
    <t xml:space="preserve">   一般公共预算总收入</t>
  </si>
  <si>
    <t xml:space="preserve">     1、国税局</t>
  </si>
  <si>
    <t>二、上划中央税收收入</t>
  </si>
  <si>
    <t xml:space="preserve">     2、地税局</t>
  </si>
  <si>
    <t>社 会 保 险 基 金 预 算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</si>
  <si>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1、增值税</t>
    </r>
  </si>
  <si>
    <t xml:space="preserve">     3、财政局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</si>
  <si>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2、消费税</t>
    </r>
  </si>
  <si>
    <t xml:space="preserve">   一般公共预算收入</t>
  </si>
  <si>
    <t>社会保险基金预算收入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</si>
  <si>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3、所得税</t>
    </r>
  </si>
  <si>
    <t>社会保险基金预算支出</t>
  </si>
  <si>
    <r>
      <t xml:space="preserve"> </t>
    </r>
    <r>
      <rPr>
        <sz val="12"/>
        <rFont val="宋体"/>
        <family val="0"/>
      </rPr>
      <t xml:space="preserve">    4、营业税</t>
    </r>
  </si>
  <si>
    <t>结转下年使用</t>
  </si>
  <si>
    <t>三、一般公共预算总收入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</si>
</sst>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㐀"/>
  </numFmts>
  <fonts count="20">
    <font>
      <sz val="12"/>
      <name val="宋体"/>
      <family val="0"/>
    </font>
    <font>
      <b/>
      <sz val="22"/>
      <color indexed="8"/>
      <name val="宋体"/>
      <family val="0"/>
    </font>
    <font>
      <sz val="10"/>
      <name val="Arial"/>
      <family val="2"/>
    </font>
    <font>
      <b/>
      <sz val="22"/>
      <color indexed="8"/>
      <name val=""/>
      <family val="2"/>
    </font>
    <font>
      <sz val="9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"/>
      <family val="2"/>
    </font>
    <font>
      <b/>
      <sz val="10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MS Serif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2" fontId="13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" fontId="1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12" fillId="0" borderId="1" xfId="17" applyFont="1" applyBorder="1" applyAlignment="1" applyProtection="1">
      <alignment horizontal="left" vertical="center"/>
      <protection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12" fillId="0" borderId="1" xfId="16" applyNumberFormat="1" applyFont="1" applyFill="1" applyBorder="1" applyAlignment="1">
      <alignment horizontal="left" vertical="center"/>
      <protection/>
    </xf>
    <xf numFmtId="2" fontId="12" fillId="0" borderId="1" xfId="17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" fontId="7" fillId="0" borderId="1" xfId="16" applyNumberFormat="1" applyFont="1" applyFill="1" applyBorder="1" applyAlignment="1">
      <alignment horizontal="left" vertical="center"/>
      <protection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" fontId="7" fillId="0" borderId="2" xfId="16" applyNumberFormat="1" applyFont="1" applyFill="1" applyBorder="1" applyAlignment="1">
      <alignment horizontal="center" vertical="center"/>
      <protection/>
    </xf>
    <xf numFmtId="1" fontId="7" fillId="0" borderId="3" xfId="16" applyNumberFormat="1" applyFont="1" applyFill="1" applyBorder="1" applyAlignment="1">
      <alignment horizontal="center" vertical="center"/>
      <protection/>
    </xf>
    <xf numFmtId="1" fontId="7" fillId="0" borderId="4" xfId="16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0" fontId="15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176" fontId="12" fillId="0" borderId="6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2" fontId="12" fillId="0" borderId="2" xfId="17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vertical="center"/>
    </xf>
    <xf numFmtId="1" fontId="12" fillId="0" borderId="7" xfId="16" applyNumberFormat="1" applyFont="1" applyFill="1" applyBorder="1" applyAlignment="1">
      <alignment horizontal="center" vertical="center"/>
      <protection/>
    </xf>
    <xf numFmtId="1" fontId="12" fillId="0" borderId="8" xfId="16" applyNumberFormat="1" applyFont="1" applyFill="1" applyBorder="1" applyAlignment="1">
      <alignment horizontal="center" vertical="center"/>
      <protection/>
    </xf>
    <xf numFmtId="1" fontId="12" fillId="0" borderId="9" xfId="16" applyNumberFormat="1" applyFont="1" applyFill="1" applyBorder="1" applyAlignment="1">
      <alignment horizontal="center" vertical="center"/>
      <protection/>
    </xf>
    <xf numFmtId="1" fontId="12" fillId="0" borderId="10" xfId="16" applyNumberFormat="1" applyFont="1" applyFill="1" applyBorder="1" applyAlignment="1">
      <alignment horizontal="center" vertical="center"/>
      <protection/>
    </xf>
    <xf numFmtId="1" fontId="12" fillId="0" borderId="11" xfId="16" applyNumberFormat="1" applyFont="1" applyFill="1" applyBorder="1" applyAlignment="1">
      <alignment horizontal="center" vertical="center"/>
      <protection/>
    </xf>
    <xf numFmtId="1" fontId="12" fillId="0" borderId="12" xfId="16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76" fontId="17" fillId="0" borderId="1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vertical="center"/>
    </xf>
    <xf numFmtId="176" fontId="6" fillId="0" borderId="1" xfId="0" applyNumberFormat="1" applyFont="1" applyBorder="1" applyAlignment="1" applyProtection="1">
      <alignment horizontal="center" vertical="center"/>
      <protection/>
    </xf>
    <xf numFmtId="176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2" fontId="7" fillId="0" borderId="2" xfId="17" applyFont="1" applyBorder="1" applyAlignment="1" applyProtection="1">
      <alignment horizontal="left" vertical="center"/>
      <protection/>
    </xf>
    <xf numFmtId="176" fontId="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9" fillId="4" borderId="1" xfId="16" applyNumberFormat="1" applyFont="1" applyFill="1" applyBorder="1" applyAlignment="1">
      <alignment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2" fillId="0" borderId="1" xfId="0" applyFont="1" applyFill="1" applyBorder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76" fontId="0" fillId="0" borderId="1" xfId="0" applyNumberFormat="1" applyFont="1" applyBorder="1" applyAlignment="1">
      <alignment horizontal="center" vertical="center" wrapText="1"/>
    </xf>
    <xf numFmtId="1" fontId="0" fillId="0" borderId="1" xfId="16" applyNumberFormat="1" applyFont="1" applyFill="1" applyBorder="1" applyAlignment="1">
      <alignment horizontal="left" vertical="center"/>
      <protection/>
    </xf>
    <xf numFmtId="176" fontId="0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/>
    </xf>
    <xf numFmtId="0" fontId="9" fillId="0" borderId="1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" fontId="7" fillId="0" borderId="1" xfId="16" applyNumberFormat="1" applyFont="1" applyFill="1" applyBorder="1" applyAlignment="1">
      <alignment vertical="center" wrapText="1"/>
      <protection/>
    </xf>
  </cellXfs>
  <cellStyles count="10">
    <cellStyle name="Normal" xfId="0"/>
    <cellStyle name="Percent" xfId="15"/>
    <cellStyle name="常规_2001年收支预计及2002年 市预算收支及增长计划" xfId="16"/>
    <cellStyle name="常规_2005、2006年全国和地方收入表（人代会）无债务收入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9044;&#31639;&#32929;\&#20154;&#22823;&#39044;&#20915;&#31639;\2017&#24180;\2017&#24180;&#27704;&#26149;&#21439;&#36130;&#25919;&#39044;&#31639;&#35843;&#25972;(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支出调整计算"/>
      <sheetName val="专项调整"/>
      <sheetName val="收入调整"/>
      <sheetName val="预留"/>
      <sheetName val="收入调整 (0)"/>
      <sheetName val="收入调整 (-6.5)"/>
      <sheetName val="sheet1"/>
      <sheetName val="收入调整1"/>
    </sheetNames>
    <sheetDataSet>
      <sheetData sheetId="3">
        <row r="38">
          <cell r="D38">
            <v>24087</v>
          </cell>
        </row>
        <row r="39">
          <cell r="D39">
            <v>9333</v>
          </cell>
        </row>
        <row r="42">
          <cell r="D42">
            <v>120</v>
          </cell>
        </row>
        <row r="43">
          <cell r="D43">
            <v>140</v>
          </cell>
        </row>
        <row r="44">
          <cell r="D44">
            <v>14190</v>
          </cell>
        </row>
        <row r="47">
          <cell r="D47">
            <v>6030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workbookViewId="0" topLeftCell="A11">
      <selection activeCell="D42" sqref="D42"/>
    </sheetView>
  </sheetViews>
  <sheetFormatPr defaultColWidth="9.00390625" defaultRowHeight="14.25"/>
  <cols>
    <col min="1" max="1" width="30.75390625" style="0" customWidth="1"/>
    <col min="2" max="2" width="9.25390625" style="0" customWidth="1"/>
    <col min="3" max="3" width="9.125" style="0" customWidth="1"/>
    <col min="4" max="4" width="29.00390625" style="0" customWidth="1"/>
    <col min="5" max="6" width="8.75390625" style="0" customWidth="1"/>
    <col min="7" max="7" width="9.875" style="0" bestFit="1" customWidth="1"/>
    <col min="8" max="8" width="28.875" style="0" customWidth="1"/>
    <col min="9" max="9" width="9.875" style="0" customWidth="1"/>
    <col min="10" max="10" width="9.50390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1</v>
      </c>
      <c r="I2" t="s">
        <v>2</v>
      </c>
      <c r="J2" s="3"/>
    </row>
    <row r="3" spans="1:10" ht="33" customHeight="1">
      <c r="A3" s="4" t="s">
        <v>3</v>
      </c>
      <c r="B3" s="5" t="s">
        <v>4</v>
      </c>
      <c r="C3" s="5" t="s">
        <v>5</v>
      </c>
      <c r="D3" s="4" t="s">
        <v>3</v>
      </c>
      <c r="E3" s="5" t="s">
        <v>6</v>
      </c>
      <c r="F3" s="5" t="s">
        <v>5</v>
      </c>
      <c r="G3" s="6" t="s">
        <v>7</v>
      </c>
      <c r="H3" s="4" t="s">
        <v>8</v>
      </c>
      <c r="I3" s="5" t="s">
        <v>9</v>
      </c>
      <c r="J3" s="5" t="s">
        <v>5</v>
      </c>
    </row>
    <row r="4" spans="1:10" ht="15.75" customHeight="1">
      <c r="A4" s="7" t="s">
        <v>10</v>
      </c>
      <c r="B4" s="8">
        <f>SUM(B5,B24,B27:B30)</f>
        <v>159000</v>
      </c>
      <c r="C4" s="8">
        <f>SUM(C5,C24,C27:C30)</f>
        <v>211100</v>
      </c>
      <c r="D4" s="9" t="s">
        <v>11</v>
      </c>
      <c r="E4" s="10">
        <f>SUM(E5,E26)</f>
        <v>159000</v>
      </c>
      <c r="F4" s="10">
        <f>SUM(F5,F26)</f>
        <v>211100</v>
      </c>
      <c r="G4" s="10">
        <f>SUM(G5,G26)</f>
        <v>29826</v>
      </c>
      <c r="H4" s="11" t="s">
        <v>12</v>
      </c>
      <c r="I4" s="12"/>
      <c r="J4" s="13"/>
    </row>
    <row r="5" spans="1:10" ht="15.75" customHeight="1">
      <c r="A5" s="14" t="s">
        <v>13</v>
      </c>
      <c r="B5" s="8">
        <f>SUM(B6,B15)</f>
        <v>106900</v>
      </c>
      <c r="C5" s="8">
        <f>SUM(C6,C15)</f>
        <v>107600</v>
      </c>
      <c r="D5" s="15" t="s">
        <v>14</v>
      </c>
      <c r="E5" s="10">
        <f>SUM(E6:E9,E10:E16,E17:E24)</f>
        <v>155200</v>
      </c>
      <c r="F5" s="10">
        <f>SUM(F6:F9,F10:F16,F17:F24)</f>
        <v>207300</v>
      </c>
      <c r="G5" s="10">
        <f>SUM(G6:G9,G10:G16,G17:G24)</f>
        <v>29826</v>
      </c>
      <c r="H5" s="16" t="s">
        <v>15</v>
      </c>
      <c r="I5" s="17" t="s">
        <v>16</v>
      </c>
      <c r="J5" s="17" t="s">
        <v>17</v>
      </c>
    </row>
    <row r="6" spans="1:10" ht="15.75" customHeight="1">
      <c r="A6" s="14" t="s">
        <v>18</v>
      </c>
      <c r="B6" s="18">
        <f>SUM(B7,B10:B11,B12:B14)</f>
        <v>69800</v>
      </c>
      <c r="C6" s="18">
        <f>SUM(C7,C10:C11,C12:C14)</f>
        <v>70300</v>
      </c>
      <c r="D6" s="19" t="s">
        <v>19</v>
      </c>
      <c r="E6" s="20">
        <v>17077</v>
      </c>
      <c r="F6" s="20">
        <v>28160</v>
      </c>
      <c r="G6" s="21">
        <v>130</v>
      </c>
      <c r="H6" s="22" t="s">
        <v>20</v>
      </c>
      <c r="I6" s="10">
        <f>SUM(I7:I12)</f>
        <v>73000</v>
      </c>
      <c r="J6" s="10">
        <f>SUM(J7:J12)</f>
        <v>48700</v>
      </c>
    </row>
    <row r="7" spans="1:10" ht="15.75" customHeight="1">
      <c r="A7" s="23" t="s">
        <v>21</v>
      </c>
      <c r="B7" s="24">
        <f>SUM(B8:B9)</f>
        <v>30568</v>
      </c>
      <c r="C7" s="24">
        <v>33420</v>
      </c>
      <c r="D7" s="19" t="s">
        <v>22</v>
      </c>
      <c r="E7" s="20">
        <v>129</v>
      </c>
      <c r="F7" s="20">
        <v>257</v>
      </c>
      <c r="G7" s="21"/>
      <c r="H7" s="25" t="s">
        <v>23</v>
      </c>
      <c r="I7" s="20">
        <v>750</v>
      </c>
      <c r="J7" s="20">
        <v>182</v>
      </c>
    </row>
    <row r="8" spans="1:10" ht="15.75" customHeight="1">
      <c r="A8" s="23" t="s">
        <v>24</v>
      </c>
      <c r="B8" s="24">
        <v>20620</v>
      </c>
      <c r="C8" s="24">
        <v>24087</v>
      </c>
      <c r="D8" s="26" t="s">
        <v>25</v>
      </c>
      <c r="E8" s="20">
        <v>6333</v>
      </c>
      <c r="F8" s="20">
        <v>10754</v>
      </c>
      <c r="G8" s="21">
        <v>32</v>
      </c>
      <c r="H8" s="25" t="s">
        <v>26</v>
      </c>
      <c r="I8" s="27">
        <v>70050</v>
      </c>
      <c r="J8" s="28">
        <v>45399</v>
      </c>
    </row>
    <row r="9" spans="1:10" ht="15.75" customHeight="1">
      <c r="A9" s="29" t="s">
        <v>27</v>
      </c>
      <c r="B9" s="24">
        <v>9948</v>
      </c>
      <c r="C9" s="24">
        <v>9333</v>
      </c>
      <c r="D9" s="26" t="s">
        <v>28</v>
      </c>
      <c r="E9" s="20">
        <v>63826</v>
      </c>
      <c r="F9" s="20">
        <v>66765</v>
      </c>
      <c r="G9" s="21"/>
      <c r="H9" s="25" t="s">
        <v>29</v>
      </c>
      <c r="I9" s="27">
        <v>1200</v>
      </c>
      <c r="J9" s="28">
        <v>1900</v>
      </c>
    </row>
    <row r="10" spans="1:10" ht="15.75" customHeight="1">
      <c r="A10" s="23" t="s">
        <v>30</v>
      </c>
      <c r="B10" s="24"/>
      <c r="C10" s="24">
        <v>140</v>
      </c>
      <c r="D10" s="26" t="s">
        <v>31</v>
      </c>
      <c r="E10" s="20">
        <v>2443</v>
      </c>
      <c r="F10" s="20">
        <v>2443</v>
      </c>
      <c r="G10" s="21"/>
      <c r="H10" s="25" t="s">
        <v>32</v>
      </c>
      <c r="I10" s="27">
        <v>500</v>
      </c>
      <c r="J10" s="28">
        <v>569</v>
      </c>
    </row>
    <row r="11" spans="1:10" ht="15.75" customHeight="1">
      <c r="A11" s="23" t="s">
        <v>33</v>
      </c>
      <c r="B11" s="27">
        <v>11242</v>
      </c>
      <c r="C11" s="24">
        <v>9460</v>
      </c>
      <c r="D11" s="26" t="s">
        <v>34</v>
      </c>
      <c r="E11" s="20">
        <v>1453</v>
      </c>
      <c r="F11" s="20">
        <v>2457</v>
      </c>
      <c r="G11" s="21">
        <v>64</v>
      </c>
      <c r="H11" s="25" t="s">
        <v>35</v>
      </c>
      <c r="I11" s="27">
        <v>250</v>
      </c>
      <c r="J11" s="30">
        <v>250</v>
      </c>
    </row>
    <row r="12" spans="1:10" ht="15.75" customHeight="1">
      <c r="A12" s="23" t="s">
        <v>36</v>
      </c>
      <c r="B12" s="24">
        <v>3990</v>
      </c>
      <c r="C12" s="24">
        <v>4020</v>
      </c>
      <c r="D12" s="26" t="s">
        <v>37</v>
      </c>
      <c r="E12" s="20">
        <v>11530</v>
      </c>
      <c r="F12" s="20">
        <v>18354</v>
      </c>
      <c r="G12" s="21">
        <v>11068</v>
      </c>
      <c r="H12" s="25" t="s">
        <v>38</v>
      </c>
      <c r="I12" s="27">
        <v>250</v>
      </c>
      <c r="J12" s="31">
        <v>400</v>
      </c>
    </row>
    <row r="13" spans="1:10" ht="15.75" customHeight="1">
      <c r="A13" s="23" t="s">
        <v>39</v>
      </c>
      <c r="B13" s="24">
        <v>19800</v>
      </c>
      <c r="C13" s="24">
        <v>19643</v>
      </c>
      <c r="D13" s="26" t="s">
        <v>40</v>
      </c>
      <c r="E13" s="20">
        <v>21442</v>
      </c>
      <c r="F13" s="20">
        <v>26455</v>
      </c>
      <c r="G13" s="21">
        <v>18340</v>
      </c>
      <c r="H13" s="32" t="s">
        <v>41</v>
      </c>
      <c r="I13" s="33"/>
      <c r="J13" s="34">
        <v>10123</v>
      </c>
    </row>
    <row r="14" spans="1:10" ht="15.75" customHeight="1">
      <c r="A14" s="23" t="s">
        <v>42</v>
      </c>
      <c r="B14" s="27">
        <v>4200</v>
      </c>
      <c r="C14" s="27">
        <v>3617</v>
      </c>
      <c r="D14" s="26" t="s">
        <v>43</v>
      </c>
      <c r="E14" s="20">
        <v>555</v>
      </c>
      <c r="F14" s="20">
        <v>634</v>
      </c>
      <c r="G14" s="21">
        <v>25</v>
      </c>
      <c r="H14" s="32" t="s">
        <v>44</v>
      </c>
      <c r="I14" s="10">
        <f>SUM(I6,I13)</f>
        <v>73000</v>
      </c>
      <c r="J14" s="10">
        <f>SUM(J6,J13)</f>
        <v>58823</v>
      </c>
    </row>
    <row r="15" spans="1:10" ht="15.75" customHeight="1">
      <c r="A15" s="14" t="s">
        <v>45</v>
      </c>
      <c r="B15" s="18">
        <f>SUM(B16,B18:B21,B22,B23)</f>
        <v>37100</v>
      </c>
      <c r="C15" s="18">
        <f>SUM(C16,C18:C21,C22,C23)</f>
        <v>37300</v>
      </c>
      <c r="D15" s="26" t="s">
        <v>46</v>
      </c>
      <c r="E15" s="20">
        <v>1533</v>
      </c>
      <c r="F15" s="20">
        <v>2863</v>
      </c>
      <c r="G15" s="35"/>
      <c r="H15" s="36"/>
      <c r="I15" s="37"/>
      <c r="J15" s="38"/>
    </row>
    <row r="16" spans="1:10" ht="15.75" customHeight="1">
      <c r="A16" s="39" t="s">
        <v>47</v>
      </c>
      <c r="B16" s="27">
        <v>3360</v>
      </c>
      <c r="C16" s="27">
        <v>4000</v>
      </c>
      <c r="D16" s="26" t="s">
        <v>48</v>
      </c>
      <c r="E16" s="20">
        <v>8255</v>
      </c>
      <c r="F16" s="20">
        <v>13922</v>
      </c>
      <c r="G16" s="21">
        <v>167</v>
      </c>
      <c r="H16" s="40" t="s">
        <v>49</v>
      </c>
      <c r="I16" s="17" t="s">
        <v>16</v>
      </c>
      <c r="J16" s="17" t="s">
        <v>17</v>
      </c>
    </row>
    <row r="17" spans="1:10" ht="15.75" customHeight="1">
      <c r="A17" s="41" t="s">
        <v>50</v>
      </c>
      <c r="B17" s="27">
        <v>1900</v>
      </c>
      <c r="C17" s="27">
        <v>2100</v>
      </c>
      <c r="D17" s="19" t="s">
        <v>51</v>
      </c>
      <c r="E17" s="20">
        <v>872</v>
      </c>
      <c r="F17" s="20">
        <v>8335</v>
      </c>
      <c r="G17" s="21"/>
      <c r="H17" s="22" t="s">
        <v>52</v>
      </c>
      <c r="I17" s="10">
        <f>SUM(I18:I19,I21:I24)</f>
        <v>73000</v>
      </c>
      <c r="J17" s="10">
        <f>SUM(J18:J19,J21:J24)</f>
        <v>58823</v>
      </c>
    </row>
    <row r="18" spans="1:10" ht="15.75" customHeight="1">
      <c r="A18" s="41" t="s">
        <v>53</v>
      </c>
      <c r="B18" s="27">
        <v>8000</v>
      </c>
      <c r="C18" s="27">
        <v>6500</v>
      </c>
      <c r="D18" s="19" t="s">
        <v>54</v>
      </c>
      <c r="E18" s="20">
        <v>1664</v>
      </c>
      <c r="F18" s="20">
        <v>8952</v>
      </c>
      <c r="G18" s="21"/>
      <c r="H18" s="25" t="s">
        <v>55</v>
      </c>
      <c r="I18" s="20">
        <v>750</v>
      </c>
      <c r="J18" s="20">
        <f>J7+242</f>
        <v>424</v>
      </c>
    </row>
    <row r="19" spans="1:10" ht="15.75" customHeight="1">
      <c r="A19" s="41" t="s">
        <v>56</v>
      </c>
      <c r="B19" s="24">
        <v>3500</v>
      </c>
      <c r="C19" s="27">
        <v>2500</v>
      </c>
      <c r="D19" s="19" t="s">
        <v>57</v>
      </c>
      <c r="E19" s="20">
        <v>400</v>
      </c>
      <c r="F19" s="20">
        <v>486</v>
      </c>
      <c r="G19" s="21"/>
      <c r="H19" s="25" t="s">
        <v>58</v>
      </c>
      <c r="I19" s="27">
        <v>70050</v>
      </c>
      <c r="J19" s="20">
        <f>J8+9392</f>
        <v>54791</v>
      </c>
    </row>
    <row r="20" spans="1:10" ht="15.75" customHeight="1">
      <c r="A20" s="41" t="s">
        <v>59</v>
      </c>
      <c r="B20" s="24">
        <v>6100</v>
      </c>
      <c r="C20" s="27">
        <v>18000</v>
      </c>
      <c r="D20" s="42" t="s">
        <v>60</v>
      </c>
      <c r="E20" s="20">
        <v>1216</v>
      </c>
      <c r="F20" s="20">
        <v>1469</v>
      </c>
      <c r="G20" s="21"/>
      <c r="H20" s="25" t="s">
        <v>61</v>
      </c>
      <c r="I20" s="27">
        <v>10800</v>
      </c>
      <c r="J20" s="20">
        <f>C30</f>
        <v>27427</v>
      </c>
    </row>
    <row r="21" spans="1:10" ht="15.75" customHeight="1">
      <c r="A21" s="43" t="s">
        <v>62</v>
      </c>
      <c r="B21" s="24">
        <v>1500</v>
      </c>
      <c r="C21" s="27">
        <v>800</v>
      </c>
      <c r="D21" s="42" t="s">
        <v>63</v>
      </c>
      <c r="E21" s="20"/>
      <c r="F21" s="20">
        <v>0</v>
      </c>
      <c r="G21" s="21"/>
      <c r="H21" s="25" t="s">
        <v>64</v>
      </c>
      <c r="I21" s="27">
        <v>1200</v>
      </c>
      <c r="J21" s="20">
        <f>J9+357</f>
        <v>2257</v>
      </c>
    </row>
    <row r="22" spans="1:10" ht="15.75" customHeight="1">
      <c r="A22" s="41" t="s">
        <v>65</v>
      </c>
      <c r="B22" s="24">
        <v>40</v>
      </c>
      <c r="C22" s="27">
        <v>40</v>
      </c>
      <c r="D22" s="42" t="s">
        <v>66</v>
      </c>
      <c r="E22" s="20">
        <v>2372</v>
      </c>
      <c r="F22" s="20">
        <v>1294</v>
      </c>
      <c r="G22" s="21"/>
      <c r="H22" s="25" t="s">
        <v>67</v>
      </c>
      <c r="I22" s="27">
        <v>500</v>
      </c>
      <c r="J22" s="20">
        <f>J10+53</f>
        <v>622</v>
      </c>
    </row>
    <row r="23" spans="1:10" ht="15.75" customHeight="1">
      <c r="A23" s="41" t="s">
        <v>68</v>
      </c>
      <c r="B23" s="27">
        <v>14600</v>
      </c>
      <c r="C23" s="27">
        <v>5460</v>
      </c>
      <c r="D23" s="44" t="s">
        <v>69</v>
      </c>
      <c r="E23" s="20">
        <v>10800</v>
      </c>
      <c r="F23" s="20">
        <v>10800</v>
      </c>
      <c r="G23" s="21"/>
      <c r="H23" s="25" t="s">
        <v>70</v>
      </c>
      <c r="I23" s="27">
        <v>250</v>
      </c>
      <c r="J23" s="20">
        <f>J11+62</f>
        <v>312</v>
      </c>
    </row>
    <row r="24" spans="1:10" ht="15.75" customHeight="1">
      <c r="A24" s="45" t="s">
        <v>71</v>
      </c>
      <c r="B24" s="33">
        <f>SUM(B25:B26)</f>
        <v>35300</v>
      </c>
      <c r="C24" s="33">
        <f>SUM(C25:C26)</f>
        <v>43157</v>
      </c>
      <c r="D24" s="44" t="s">
        <v>72</v>
      </c>
      <c r="E24" s="20">
        <v>3300</v>
      </c>
      <c r="F24" s="20">
        <v>2900</v>
      </c>
      <c r="G24" s="21"/>
      <c r="H24" s="25" t="s">
        <v>73</v>
      </c>
      <c r="I24" s="27">
        <v>250</v>
      </c>
      <c r="J24" s="20">
        <f>J12+17</f>
        <v>417</v>
      </c>
    </row>
    <row r="25" spans="1:10" ht="15.75" customHeight="1">
      <c r="A25" s="41" t="s">
        <v>74</v>
      </c>
      <c r="B25" s="27">
        <v>7577</v>
      </c>
      <c r="C25" s="27">
        <v>7699</v>
      </c>
      <c r="D25" s="44" t="s">
        <v>75</v>
      </c>
      <c r="E25" s="20">
        <v>3000</v>
      </c>
      <c r="F25" s="20">
        <v>100</v>
      </c>
      <c r="G25" s="21"/>
      <c r="H25" s="46"/>
      <c r="I25" s="47"/>
      <c r="J25" s="48"/>
    </row>
    <row r="26" spans="1:10" ht="15.75" customHeight="1">
      <c r="A26" s="41" t="s">
        <v>76</v>
      </c>
      <c r="B26" s="27">
        <v>27723</v>
      </c>
      <c r="C26" s="27">
        <v>35458</v>
      </c>
      <c r="D26" s="45" t="s">
        <v>77</v>
      </c>
      <c r="E26" s="8">
        <f>SUM(E27:E29)</f>
        <v>3800</v>
      </c>
      <c r="F26" s="8">
        <f>SUM(F27:F29)</f>
        <v>3800</v>
      </c>
      <c r="G26" s="21"/>
      <c r="H26" s="49"/>
      <c r="I26" s="50"/>
      <c r="J26" s="51"/>
    </row>
    <row r="27" spans="1:10" ht="15.75" customHeight="1">
      <c r="A27" s="52" t="s">
        <v>78</v>
      </c>
      <c r="B27" s="33"/>
      <c r="C27" s="33">
        <v>18700</v>
      </c>
      <c r="D27" s="53" t="s">
        <v>79</v>
      </c>
      <c r="E27" s="54">
        <v>2500</v>
      </c>
      <c r="F27" s="54">
        <v>2500</v>
      </c>
      <c r="G27" s="20"/>
      <c r="H27" s="11" t="s">
        <v>80</v>
      </c>
      <c r="I27" s="12"/>
      <c r="J27" s="13"/>
    </row>
    <row r="28" spans="1:10" ht="15.75" customHeight="1">
      <c r="A28" s="52" t="s">
        <v>81</v>
      </c>
      <c r="B28" s="8">
        <v>6000</v>
      </c>
      <c r="C28" s="8">
        <v>12503</v>
      </c>
      <c r="D28" s="53" t="s">
        <v>82</v>
      </c>
      <c r="E28" s="54">
        <v>1300</v>
      </c>
      <c r="F28" s="54">
        <v>1300</v>
      </c>
      <c r="G28" s="20"/>
      <c r="H28" s="40" t="s">
        <v>83</v>
      </c>
      <c r="I28" s="17" t="s">
        <v>16</v>
      </c>
      <c r="J28" s="17" t="s">
        <v>17</v>
      </c>
    </row>
    <row r="29" spans="1:10" ht="15.75" customHeight="1">
      <c r="A29" s="55" t="s">
        <v>84</v>
      </c>
      <c r="B29" s="54"/>
      <c r="C29" s="56">
        <v>1713</v>
      </c>
      <c r="D29" s="57">
        <v>0</v>
      </c>
      <c r="E29" s="58"/>
      <c r="F29" s="58"/>
      <c r="G29" s="59"/>
      <c r="H29" s="32" t="s">
        <v>85</v>
      </c>
      <c r="I29" s="60">
        <v>66</v>
      </c>
      <c r="J29" s="60">
        <v>66</v>
      </c>
    </row>
    <row r="30" spans="1:10" ht="15.75" customHeight="1">
      <c r="A30" s="55" t="s">
        <v>86</v>
      </c>
      <c r="B30" s="56">
        <v>10800</v>
      </c>
      <c r="C30" s="56">
        <v>27427</v>
      </c>
      <c r="D30" s="61" t="s">
        <v>87</v>
      </c>
      <c r="E30" s="10"/>
      <c r="F30" s="20"/>
      <c r="G30" s="62"/>
      <c r="H30" s="32" t="s">
        <v>88</v>
      </c>
      <c r="I30" s="60">
        <v>66</v>
      </c>
      <c r="J30" s="63">
        <v>66</v>
      </c>
    </row>
    <row r="31" spans="1:10" ht="15.75" customHeight="1">
      <c r="A31" s="64" t="s">
        <v>89</v>
      </c>
      <c r="B31" s="33">
        <v>29826</v>
      </c>
      <c r="C31" s="33">
        <v>29826</v>
      </c>
      <c r="D31" s="65" t="s">
        <v>90</v>
      </c>
      <c r="E31" s="10">
        <f>SUM(E32:E34)</f>
        <v>160500</v>
      </c>
      <c r="F31" s="10">
        <f>SUM(F32:F34)</f>
        <v>161500</v>
      </c>
      <c r="G31" s="10"/>
      <c r="H31" s="66"/>
      <c r="I31" s="67"/>
      <c r="J31" s="68"/>
    </row>
    <row r="32" spans="1:10" ht="15.75" customHeight="1">
      <c r="A32" s="64"/>
      <c r="B32" s="33"/>
      <c r="C32" s="33"/>
      <c r="D32" s="69" t="s">
        <v>91</v>
      </c>
      <c r="E32" s="20">
        <v>73000</v>
      </c>
      <c r="F32" s="20">
        <v>76800</v>
      </c>
      <c r="G32" s="20"/>
      <c r="H32" s="70"/>
      <c r="I32" s="71"/>
      <c r="J32" s="72"/>
    </row>
    <row r="33" spans="1:10" ht="15.75" customHeight="1">
      <c r="A33" s="55" t="s">
        <v>92</v>
      </c>
      <c r="B33" s="56">
        <f>SUM(B34:B37)</f>
        <v>53600</v>
      </c>
      <c r="C33" s="56">
        <f>SUM(C34:C37)</f>
        <v>53900</v>
      </c>
      <c r="D33" s="69" t="s">
        <v>93</v>
      </c>
      <c r="E33" s="73">
        <v>52300</v>
      </c>
      <c r="F33" s="73">
        <v>49500</v>
      </c>
      <c r="G33" s="73"/>
      <c r="H33" s="11" t="s">
        <v>94</v>
      </c>
      <c r="I33" s="12"/>
      <c r="J33" s="13"/>
    </row>
    <row r="34" spans="1:10" ht="15.75" customHeight="1">
      <c r="A34" s="74" t="s">
        <v>95</v>
      </c>
      <c r="B34" s="54">
        <v>30568</v>
      </c>
      <c r="C34" s="54">
        <f>'[1]收入调整'!D38+'[1]收入调整'!D39</f>
        <v>33420</v>
      </c>
      <c r="D34" s="69" t="s">
        <v>96</v>
      </c>
      <c r="E34" s="73">
        <v>35200</v>
      </c>
      <c r="F34" s="73">
        <v>35200</v>
      </c>
      <c r="G34" s="75"/>
      <c r="H34" s="40" t="s">
        <v>83</v>
      </c>
      <c r="I34" s="17" t="s">
        <v>16</v>
      </c>
      <c r="J34" s="17" t="s">
        <v>17</v>
      </c>
    </row>
    <row r="35" spans="1:10" ht="15.75" customHeight="1">
      <c r="A35" s="74" t="s">
        <v>97</v>
      </c>
      <c r="B35" s="27">
        <v>184</v>
      </c>
      <c r="C35" s="27">
        <f>'[1]收入调整'!D42</f>
        <v>120</v>
      </c>
      <c r="D35" s="76" t="s">
        <v>98</v>
      </c>
      <c r="E35" s="8">
        <f>SUM(E36:E38)</f>
        <v>106900</v>
      </c>
      <c r="F35" s="8">
        <f>SUM(F36:F38)</f>
        <v>107600</v>
      </c>
      <c r="G35" s="8">
        <f>SUM(G36:G38)</f>
        <v>0</v>
      </c>
      <c r="H35" s="32" t="s">
        <v>99</v>
      </c>
      <c r="I35" s="33">
        <v>70060</v>
      </c>
      <c r="J35" s="77">
        <v>68917</v>
      </c>
    </row>
    <row r="36" spans="1:10" ht="15.75" customHeight="1">
      <c r="A36" s="74" t="s">
        <v>100</v>
      </c>
      <c r="B36" s="27">
        <v>22848</v>
      </c>
      <c r="C36" s="27">
        <f>'[1]收入调整'!D44+'[1]收入调整'!D47</f>
        <v>20220</v>
      </c>
      <c r="D36" s="69" t="s">
        <v>91</v>
      </c>
      <c r="E36" s="54">
        <v>35200</v>
      </c>
      <c r="F36" s="54">
        <v>37300</v>
      </c>
      <c r="G36" s="54"/>
      <c r="H36" s="32" t="s">
        <v>101</v>
      </c>
      <c r="I36" s="78">
        <v>64879</v>
      </c>
      <c r="J36" s="77">
        <v>63843</v>
      </c>
    </row>
    <row r="37" spans="1:10" ht="15.75" customHeight="1">
      <c r="A37" s="74" t="s">
        <v>102</v>
      </c>
      <c r="B37" s="27"/>
      <c r="C37" s="27">
        <f>'[1]收入调整'!D43</f>
        <v>140</v>
      </c>
      <c r="D37" s="69" t="s">
        <v>93</v>
      </c>
      <c r="E37" s="54">
        <v>36500</v>
      </c>
      <c r="F37" s="54">
        <v>35100</v>
      </c>
      <c r="G37" s="54"/>
      <c r="H37" s="32" t="s">
        <v>103</v>
      </c>
      <c r="I37" s="9">
        <v>5181</v>
      </c>
      <c r="J37" s="77">
        <v>5074</v>
      </c>
    </row>
    <row r="38" spans="1:10" ht="15.75" customHeight="1">
      <c r="A38" s="55" t="s">
        <v>104</v>
      </c>
      <c r="B38" s="10">
        <f>SUM(B5+B33)</f>
        <v>160500</v>
      </c>
      <c r="C38" s="10">
        <f>SUM(C5+C33)</f>
        <v>161500</v>
      </c>
      <c r="D38" s="69" t="s">
        <v>96</v>
      </c>
      <c r="E38" s="54">
        <v>35200</v>
      </c>
      <c r="F38" s="54">
        <v>35200</v>
      </c>
      <c r="G38" s="54"/>
      <c r="H38" s="79"/>
      <c r="I38" s="79"/>
      <c r="J38" s="79"/>
    </row>
  </sheetData>
  <mergeCells count="7">
    <mergeCell ref="H27:J27"/>
    <mergeCell ref="H31:J32"/>
    <mergeCell ref="H33:J33"/>
    <mergeCell ref="A1:J1"/>
    <mergeCell ref="H4:J4"/>
    <mergeCell ref="H15:J15"/>
    <mergeCell ref="H25:J26"/>
  </mergeCells>
  <printOptions/>
  <pageMargins left="0.7480314960629921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2017-12-12T01:55:17Z</cp:lastPrinted>
  <dcterms:created xsi:type="dcterms:W3CDTF">2017-12-12T01:50:11Z</dcterms:created>
  <dcterms:modified xsi:type="dcterms:W3CDTF">2017-12-12T01:55:20Z</dcterms:modified>
  <cp:category/>
  <cp:version/>
  <cp:contentType/>
  <cp:contentStatus/>
</cp:coreProperties>
</file>