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Sheet1!$1:$3</definedName>
    <definedName name="_xlnm._FilterDatabase" localSheetId="0" hidden="1">Sheet1!$A$3:$P$21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<sst xmlns="http://schemas.openxmlformats.org/spreadsheetml/2006/main" count="143" uniqueCount="111">
  <si>
    <t>永春县创业担保贷款财政贴息明细表（2026年第三季度）</t>
  </si>
  <si>
    <t>序号</t>
  </si>
  <si>
    <t>经办银行/金融机构</t>
  </si>
  <si>
    <t>姓名</t>
  </si>
  <si>
    <t>身份证</t>
  </si>
  <si>
    <t>创业项目</t>
  </si>
  <si>
    <t>申请对象类型</t>
  </si>
  <si>
    <t>计算贴息贷款金额（万元）</t>
  </si>
  <si>
    <t>贷款协议期限</t>
  </si>
  <si>
    <t>计息时间段</t>
  </si>
  <si>
    <t>计息天数（天）</t>
  </si>
  <si>
    <t>基准利率/LPR（%)</t>
  </si>
  <si>
    <t>实际贷款利率（%)</t>
  </si>
  <si>
    <t>贷款利息（元）</t>
  </si>
  <si>
    <t>财政贴息金额（元）</t>
  </si>
  <si>
    <t>中央、省级财政承担贴息金额(元）60%</t>
  </si>
  <si>
    <t>县级财政承担贴息金额（元）40%</t>
  </si>
  <si>
    <t>中国工商银行股份有限公司永春支行</t>
  </si>
  <si>
    <t>刘耀武</t>
  </si>
  <si>
    <t>350525********3519</t>
  </si>
  <si>
    <t>永春县刘耀武中西医结合科诊所</t>
  </si>
  <si>
    <t>农村自主创业农民</t>
  </si>
  <si>
    <t>2025/11/1-2026/11/1</t>
  </si>
  <si>
    <t>2026/7/1-2026/9/30</t>
  </si>
  <si>
    <t>林培材</t>
  </si>
  <si>
    <t>350525********6817</t>
  </si>
  <si>
    <t>永春县培材服装加工厂</t>
  </si>
  <si>
    <t>2026/6/24-2027/6/24</t>
  </si>
  <si>
    <t>2026/6/24-2026/9/30</t>
  </si>
  <si>
    <t>潘文敏</t>
  </si>
  <si>
    <t>350525********3015</t>
  </si>
  <si>
    <t>永春县桃城康达电动工具修配店</t>
  </si>
  <si>
    <t>返乡创业农民工</t>
  </si>
  <si>
    <t>陈英程</t>
  </si>
  <si>
    <t>350525********4918</t>
  </si>
  <si>
    <t>永春县石鼓镇陈英程电子产品商行（个体工商户）</t>
  </si>
  <si>
    <t>林辉生</t>
  </si>
  <si>
    <t>350525********4012</t>
  </si>
  <si>
    <t>永春县佳新家纺店(个体工商户)</t>
  </si>
  <si>
    <t>2026/6/23-2027/6/23</t>
  </si>
  <si>
    <t>2026/6/23-2026/9/30</t>
  </si>
  <si>
    <t>苏文天</t>
  </si>
  <si>
    <t>350525********491X</t>
  </si>
  <si>
    <t>永春县巨创优品陶瓷有限公司</t>
  </si>
  <si>
    <t>罗理慧</t>
  </si>
  <si>
    <t>360782********642X</t>
  </si>
  <si>
    <t>永春县慧慧俪媛美容美体店</t>
  </si>
  <si>
    <t>章添送</t>
  </si>
  <si>
    <t>350525********0517</t>
  </si>
  <si>
    <t>永春县添送酒庄</t>
  </si>
  <si>
    <t>苏辉龙</t>
  </si>
  <si>
    <t>350525********3017</t>
  </si>
  <si>
    <t>永春县晟凯建材商行</t>
  </si>
  <si>
    <t>2026/8/4-2027/8/4</t>
  </si>
  <si>
    <t>2026/8/4-2026/9/30</t>
  </si>
  <si>
    <t>郑淑美</t>
  </si>
  <si>
    <t>350525********4929</t>
  </si>
  <si>
    <t>永春县青美鞋面加工厂</t>
  </si>
  <si>
    <t>2026/8/7-2027/8/7</t>
  </si>
  <si>
    <t>2026/8/7-2026/9/30</t>
  </si>
  <si>
    <t>黄金泉</t>
  </si>
  <si>
    <t>350525********401X</t>
  </si>
  <si>
    <t>永春县苏坑黄金泉食杂店</t>
  </si>
  <si>
    <t>2026/8/5-2027/8/5</t>
  </si>
  <si>
    <t>2026/8/5-2026/9/30</t>
  </si>
  <si>
    <t>陈丽梅</t>
  </si>
  <si>
    <t>350525********4340</t>
  </si>
  <si>
    <t>泉州彩吉商贸有限公司</t>
  </si>
  <si>
    <t>2026/8/6-2027/8/6</t>
  </si>
  <si>
    <t>2026/8/6-2026/9/30</t>
  </si>
  <si>
    <t>陈镇渊</t>
  </si>
  <si>
    <t>永春县味佰商贸行</t>
  </si>
  <si>
    <t>2026/9/7-2027/9/7</t>
  </si>
  <si>
    <t>2026/9/7-2026/9/30</t>
  </si>
  <si>
    <t>林文达</t>
  </si>
  <si>
    <t>350525********3516</t>
  </si>
  <si>
    <t>永春县飞君百货商行</t>
  </si>
  <si>
    <t>2026/9/9-2027/9/9</t>
  </si>
  <si>
    <t>2026/9/9-2026/9/30</t>
  </si>
  <si>
    <t>杨平河</t>
  </si>
  <si>
    <t>350525********4515</t>
  </si>
  <si>
    <t>永春县杨氏杂货店</t>
  </si>
  <si>
    <t>吴家东</t>
  </si>
  <si>
    <t>350525********0014</t>
  </si>
  <si>
    <t>永春县桃城镇吴家东日用品商行</t>
  </si>
  <si>
    <t>复员转业退役军人</t>
  </si>
  <si>
    <t>2026/9/15-2027/9/15</t>
  </si>
  <si>
    <t>2026/9/15-2026/9/30</t>
  </si>
  <si>
    <t>王森华</t>
  </si>
  <si>
    <t>350525********3538</t>
  </si>
  <si>
    <t>永春县桔礼食品有限公司</t>
  </si>
  <si>
    <t>2026/9/5-2027/9/5</t>
  </si>
  <si>
    <t>2026/9/5-2026/9/30</t>
  </si>
  <si>
    <t>吕吉井</t>
  </si>
  <si>
    <t>350525********3073</t>
  </si>
  <si>
    <t>永春县德福货物寄存服务站</t>
  </si>
  <si>
    <t>2026/9/10-2026/9/10</t>
  </si>
  <si>
    <t>2026/9/10-2026/9/30</t>
  </si>
  <si>
    <t>小计</t>
  </si>
  <si>
    <t>中国农业银行股份有限公司永春县支行</t>
  </si>
  <si>
    <t>刘宝民</t>
  </si>
  <si>
    <t>350525********6211</t>
  </si>
  <si>
    <t>永春县湖洋宝民维修店</t>
  </si>
  <si>
    <t>2024/11/25-2026/11/24</t>
  </si>
  <si>
    <t>2026/06/21-2026/09/20</t>
  </si>
  <si>
    <t>林文忠</t>
  </si>
  <si>
    <t>350525********0032</t>
  </si>
  <si>
    <t>永春县忠辉生态农场</t>
  </si>
  <si>
    <t>2024/11/20-2026/11/19</t>
  </si>
  <si>
    <t>合计</t>
  </si>
  <si>
    <t>大写人民币捌仟肆佰伍拾壹元伍角肆分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</si>
</sst>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/d;@"/>
  </numFmts>
  <fonts count="27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  <font>
      <b/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10"/>
      <name val="宋体"/>
      <charset val="134"/>
    </font>
    <font>
      <b/>
      <sz val="18"/>
      <color rgb="FF1F497D"/>
      <name val="宋体"/>
      <charset val="134"/>
    </font>
    <font>
      <i/>
      <sz val="11"/>
      <color indexed="23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BF8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5" fillId="0" borderId="0">
      <alignment vertical="center"/>
    </xf>
    <xf numFmtId="0" fontId="16" fillId="3" borderId="14">
      <alignment vertical="center"/>
    </xf>
    <xf numFmtId="0" fontId="17" fillId="4" borderId="15">
      <alignment vertical="center"/>
    </xf>
    <xf numFmtId="0" fontId="18" fillId="4" borderId="14">
      <alignment vertical="center"/>
    </xf>
    <xf numFmtId="0" fontId="19" fillId="5" borderId="16">
      <alignment vertical="center"/>
    </xf>
    <xf numFmtId="0" fontId="20" fillId="0" borderId="17">
      <alignment vertical="center"/>
    </xf>
    <xf numFmtId="0" fontId="21" fillId="0" borderId="18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5" fillId="0" borderId="4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2"/>
  <sheetViews>
    <sheetView tabSelected="1" workbookViewId="0">
      <pane ySplit="3" topLeftCell="A24" activePane="bottomLeft" state="frozen"/>
      <selection/>
      <selection pane="bottomLeft" activeCell="R28" sqref="R28"/>
    </sheetView>
  </sheetViews>
  <sheetFormatPr defaultColWidth="8.7" defaultRowHeight="14.25"/>
  <cols>
    <col min="1" max="1" width="4.6" style="2" customWidth="1"/>
    <col min="2" max="2" width="7.9" style="2" customWidth="1"/>
    <col min="3" max="3" width="7.2" style="2" customWidth="1"/>
    <col min="4" max="4" width="9.875" style="3" customWidth="1"/>
    <col min="5" max="5" width="12.125" style="3" customWidth="1"/>
    <col min="6" max="6" width="9.875" style="3" customWidth="1"/>
    <col min="7" max="7" width="7.2" style="2" customWidth="1"/>
    <col min="8" max="8" width="9.5" style="3" customWidth="1"/>
    <col min="9" max="9" width="9.75" style="3" customWidth="1"/>
    <col min="10" max="10" width="6.7" style="2" customWidth="1"/>
    <col min="11" max="11" width="6" style="2" customWidth="1"/>
    <col min="12" max="12" width="6.375" style="2" customWidth="1"/>
    <col min="13" max="13" width="9.25" style="4" customWidth="1"/>
    <col min="14" max="15" width="8.375" style="4" customWidth="1"/>
    <col min="16" max="16" width="8.875" style="4" customWidth="1"/>
  </cols>
  <sheetData>
    <row r="1" ht="31.2" customHeight="1" spans="1:16">
      <c r="A1" s="5" t="s">
        <v>0</v>
      </c>
      <c r="B1" s="5"/>
      <c r="C1" s="5"/>
      <c r="D1" s="6"/>
      <c r="E1" s="6"/>
      <c r="F1" s="5"/>
      <c r="G1" s="5"/>
      <c r="H1" s="6"/>
      <c r="I1" s="6"/>
      <c r="J1" s="5"/>
      <c r="K1" s="5"/>
      <c r="L1" s="5"/>
      <c r="M1" s="7"/>
      <c r="N1" s="7"/>
      <c r="O1" s="7"/>
      <c r="P1" s="7"/>
    </row>
    <row r="2" ht="21" customHeight="1" spans="1:16">
      <c r="A2" s="8"/>
      <c r="B2" s="8"/>
      <c r="C2" s="8"/>
      <c r="D2" s="9"/>
      <c r="E2" s="9"/>
      <c r="F2" s="8"/>
      <c r="G2" s="8"/>
      <c r="H2" s="9"/>
      <c r="I2" s="9"/>
      <c r="J2" s="8"/>
      <c r="K2" s="8"/>
      <c r="L2" s="8"/>
      <c r="M2" s="10"/>
      <c r="N2" s="10"/>
      <c r="O2" s="10"/>
      <c r="P2" s="10"/>
    </row>
    <row r="3" ht="46" customHeight="1" spans="1:16">
      <c r="A3" s="11" t="s">
        <v>1</v>
      </c>
      <c r="B3" s="12" t="s">
        <v>2</v>
      </c>
      <c r="C3" s="11" t="s">
        <v>3</v>
      </c>
      <c r="D3" s="12" t="s">
        <v>4</v>
      </c>
      <c r="E3" s="12" t="s">
        <v>5</v>
      </c>
      <c r="F3" s="12" t="s">
        <v>6</v>
      </c>
      <c r="G3" s="12" t="s">
        <v>7</v>
      </c>
      <c r="H3" s="12" t="s">
        <v>8</v>
      </c>
      <c r="I3" s="12" t="s">
        <v>9</v>
      </c>
      <c r="J3" s="12" t="s">
        <v>10</v>
      </c>
      <c r="K3" s="12" t="s">
        <v>11</v>
      </c>
      <c r="L3" s="12" t="s">
        <v>12</v>
      </c>
      <c r="M3" s="13" t="s">
        <v>13</v>
      </c>
      <c r="N3" s="13" t="s">
        <v>14</v>
      </c>
      <c r="O3" s="13" t="s">
        <v>15</v>
      </c>
      <c r="P3" s="14" t="s">
        <v>16</v>
      </c>
    </row>
    <row r="4" ht="32" customHeight="1" spans="1:16">
      <c r="A4" s="11">
        <v>1</v>
      </c>
      <c r="B4" s="15" t="s">
        <v>17</v>
      </c>
      <c r="C4" s="16" t="s">
        <v>18</v>
      </c>
      <c r="D4" s="17" t="s">
        <v>19</v>
      </c>
      <c r="E4" s="17" t="s">
        <v>20</v>
      </c>
      <c r="F4" s="17" t="s">
        <v>21</v>
      </c>
      <c r="G4" s="16">
        <v>20</v>
      </c>
      <c r="H4" s="17" t="s">
        <v>22</v>
      </c>
      <c r="I4" s="17" t="s">
        <v>23</v>
      </c>
      <c r="J4" s="12">
        <v>92</v>
      </c>
      <c r="K4" s="16">
        <v>3</v>
      </c>
      <c r="L4" s="16">
        <v>2.8</v>
      </c>
      <c r="M4" s="13">
        <v>1431.12</v>
      </c>
      <c r="N4" s="18">
        <f>M4/2</f>
        <v>715.56</v>
      </c>
      <c r="O4" s="18">
        <f>429.34</f>
        <v>429.34</v>
      </c>
      <c r="P4" s="18">
        <f>286.22</f>
        <v>286.22</v>
      </c>
    </row>
    <row r="5" ht="32" customHeight="1" spans="1:16">
      <c r="A5" s="11">
        <v>2</v>
      </c>
      <c r="B5" s="19"/>
      <c r="C5" s="16" t="s">
        <v>24</v>
      </c>
      <c r="D5" s="17" t="s">
        <v>25</v>
      </c>
      <c r="E5" s="17" t="s">
        <v>26</v>
      </c>
      <c r="F5" s="17" t="s">
        <v>21</v>
      </c>
      <c r="G5" s="16">
        <v>20</v>
      </c>
      <c r="H5" s="17" t="s">
        <v>27</v>
      </c>
      <c r="I5" s="17" t="s">
        <v>28</v>
      </c>
      <c r="J5" s="12">
        <v>99</v>
      </c>
      <c r="K5" s="16">
        <v>3</v>
      </c>
      <c r="L5" s="16">
        <v>2.65</v>
      </c>
      <c r="M5" s="13">
        <f>G5*10000*L5/100/360*J5</f>
        <v>1457.5</v>
      </c>
      <c r="N5" s="18">
        <f>M5/2</f>
        <v>728.75</v>
      </c>
      <c r="O5" s="18">
        <f>N5*0.6</f>
        <v>437.25</v>
      </c>
      <c r="P5" s="18">
        <f>N5*0.4</f>
        <v>291.5</v>
      </c>
    </row>
    <row r="6" ht="32" customHeight="1" spans="1:16">
      <c r="A6" s="11">
        <v>3</v>
      </c>
      <c r="B6" s="19"/>
      <c r="C6" s="16" t="s">
        <v>29</v>
      </c>
      <c r="D6" s="17" t="s">
        <v>30</v>
      </c>
      <c r="E6" s="17" t="s">
        <v>31</v>
      </c>
      <c r="F6" s="17" t="s">
        <v>32</v>
      </c>
      <c r="G6" s="16">
        <v>20</v>
      </c>
      <c r="H6" s="17" t="s">
        <v>27</v>
      </c>
      <c r="I6" s="17" t="s">
        <v>28</v>
      </c>
      <c r="J6" s="12">
        <v>99</v>
      </c>
      <c r="K6" s="16">
        <v>3</v>
      </c>
      <c r="L6" s="16">
        <v>2.87</v>
      </c>
      <c r="M6" s="13">
        <f>G6*10000*L6/100/360*J6</f>
        <v>1578.5</v>
      </c>
      <c r="N6" s="18">
        <f>M6/2</f>
        <v>789.25</v>
      </c>
      <c r="O6" s="18">
        <f>N6*0.6</f>
        <v>473.55</v>
      </c>
      <c r="P6" s="18">
        <f>N6*0.4</f>
        <v>315.7</v>
      </c>
    </row>
    <row r="7" ht="32" customHeight="1" spans="1:16">
      <c r="A7" s="11">
        <v>4</v>
      </c>
      <c r="B7" s="19"/>
      <c r="C7" s="16" t="s">
        <v>33</v>
      </c>
      <c r="D7" s="17" t="s">
        <v>34</v>
      </c>
      <c r="E7" s="17" t="s">
        <v>35</v>
      </c>
      <c r="F7" s="17" t="s">
        <v>21</v>
      </c>
      <c r="G7" s="16">
        <v>20</v>
      </c>
      <c r="H7" s="17" t="s">
        <v>27</v>
      </c>
      <c r="I7" s="17" t="s">
        <v>28</v>
      </c>
      <c r="J7" s="12">
        <v>99</v>
      </c>
      <c r="K7" s="16">
        <v>3</v>
      </c>
      <c r="L7" s="16">
        <v>2.85</v>
      </c>
      <c r="M7" s="13">
        <f>G7*10000*L7/100/360*J7</f>
        <v>1567.5</v>
      </c>
      <c r="N7" s="18">
        <f>M7/2</f>
        <v>783.75</v>
      </c>
      <c r="O7" s="18">
        <f>N7*0.6</f>
        <v>470.25</v>
      </c>
      <c r="P7" s="18">
        <f>N7*0.4</f>
        <v>313.5</v>
      </c>
    </row>
    <row r="8" ht="32" customHeight="1" spans="1:16">
      <c r="A8" s="11">
        <v>5</v>
      </c>
      <c r="B8" s="19"/>
      <c r="C8" s="16" t="s">
        <v>36</v>
      </c>
      <c r="D8" s="17" t="s">
        <v>37</v>
      </c>
      <c r="E8" s="17" t="s">
        <v>38</v>
      </c>
      <c r="F8" s="17" t="s">
        <v>21</v>
      </c>
      <c r="G8" s="16">
        <v>20</v>
      </c>
      <c r="H8" s="17" t="s">
        <v>39</v>
      </c>
      <c r="I8" s="17" t="s">
        <v>40</v>
      </c>
      <c r="J8" s="12">
        <v>100</v>
      </c>
      <c r="K8" s="16">
        <v>3</v>
      </c>
      <c r="L8" s="16">
        <v>2.55</v>
      </c>
      <c r="M8" s="13">
        <v>1416.66</v>
      </c>
      <c r="N8" s="18">
        <f>M8/2</f>
        <v>708.33</v>
      </c>
      <c r="O8" s="18">
        <v>425</v>
      </c>
      <c r="P8" s="18">
        <f>283.33</f>
        <v>283.33</v>
      </c>
    </row>
    <row r="9" ht="32" customHeight="1" spans="1:16">
      <c r="A9" s="11">
        <v>6</v>
      </c>
      <c r="B9" s="19"/>
      <c r="C9" s="16" t="s">
        <v>41</v>
      </c>
      <c r="D9" s="17" t="s">
        <v>42</v>
      </c>
      <c r="E9" s="17" t="s">
        <v>43</v>
      </c>
      <c r="F9" s="17" t="s">
        <v>21</v>
      </c>
      <c r="G9" s="16">
        <v>1</v>
      </c>
      <c r="H9" s="17" t="s">
        <v>39</v>
      </c>
      <c r="I9" s="20" t="s">
        <v>40</v>
      </c>
      <c r="J9" s="12">
        <v>100</v>
      </c>
      <c r="K9" s="16">
        <v>3</v>
      </c>
      <c r="L9" s="16">
        <v>3</v>
      </c>
      <c r="M9" s="13">
        <v>83.34</v>
      </c>
      <c r="N9" s="18">
        <f t="shared" ref="N9:N22" si="0">M9/2</f>
        <v>41.67</v>
      </c>
      <c r="O9" s="18">
        <f>25</f>
        <v>25</v>
      </c>
      <c r="P9" s="18">
        <f>16.67</f>
        <v>16.67</v>
      </c>
    </row>
    <row r="10" ht="32" customHeight="1" spans="1:16">
      <c r="A10" s="11">
        <v>7</v>
      </c>
      <c r="B10" s="19"/>
      <c r="C10" s="16" t="s">
        <v>44</v>
      </c>
      <c r="D10" s="17" t="s">
        <v>45</v>
      </c>
      <c r="E10" s="17" t="s">
        <v>46</v>
      </c>
      <c r="F10" s="17" t="s">
        <v>21</v>
      </c>
      <c r="G10" s="16">
        <v>20</v>
      </c>
      <c r="H10" s="21" t="s">
        <v>39</v>
      </c>
      <c r="I10" s="21" t="s">
        <v>40</v>
      </c>
      <c r="J10" s="12">
        <v>100</v>
      </c>
      <c r="K10" s="16">
        <v>3</v>
      </c>
      <c r="L10" s="16">
        <v>3</v>
      </c>
      <c r="M10" s="13">
        <v>1666.66</v>
      </c>
      <c r="N10" s="18">
        <f t="shared" si="0"/>
        <v>833.33</v>
      </c>
      <c r="O10" s="18">
        <v>500</v>
      </c>
      <c r="P10" s="18">
        <f>333.33</f>
        <v>333.33</v>
      </c>
    </row>
    <row r="11" ht="32" customHeight="1" spans="1:16">
      <c r="A11" s="11">
        <v>8</v>
      </c>
      <c r="B11" s="19"/>
      <c r="C11" s="16" t="s">
        <v>47</v>
      </c>
      <c r="D11" s="17" t="s">
        <v>48</v>
      </c>
      <c r="E11" s="17" t="s">
        <v>49</v>
      </c>
      <c r="F11" s="17" t="s">
        <v>21</v>
      </c>
      <c r="G11" s="16">
        <v>20</v>
      </c>
      <c r="H11" s="21" t="s">
        <v>27</v>
      </c>
      <c r="I11" s="21" t="s">
        <v>28</v>
      </c>
      <c r="J11" s="12">
        <v>99</v>
      </c>
      <c r="K11" s="16">
        <v>3</v>
      </c>
      <c r="L11" s="16">
        <v>3</v>
      </c>
      <c r="M11" s="13">
        <f>G11*10000*L11/100/360*J11</f>
        <v>1650</v>
      </c>
      <c r="N11" s="18">
        <f t="shared" si="0"/>
        <v>825</v>
      </c>
      <c r="O11" s="18">
        <f>N11*0.6</f>
        <v>495</v>
      </c>
      <c r="P11" s="18">
        <f>N11*0.4</f>
        <v>330</v>
      </c>
    </row>
    <row r="12" ht="32" customHeight="1" spans="1:16">
      <c r="A12" s="11">
        <v>9</v>
      </c>
      <c r="B12" s="19"/>
      <c r="C12" s="16" t="s">
        <v>50</v>
      </c>
      <c r="D12" s="17" t="s">
        <v>51</v>
      </c>
      <c r="E12" s="17" t="s">
        <v>52</v>
      </c>
      <c r="F12" s="17" t="s">
        <v>21</v>
      </c>
      <c r="G12" s="16">
        <v>6</v>
      </c>
      <c r="H12" s="21" t="s">
        <v>53</v>
      </c>
      <c r="I12" s="21" t="s">
        <v>54</v>
      </c>
      <c r="J12" s="12">
        <v>58</v>
      </c>
      <c r="K12" s="16">
        <v>3</v>
      </c>
      <c r="L12" s="16">
        <v>3</v>
      </c>
      <c r="M12" s="13">
        <f>G12*10000*L12/100/360*J12</f>
        <v>290</v>
      </c>
      <c r="N12" s="18">
        <f t="shared" si="0"/>
        <v>145</v>
      </c>
      <c r="O12" s="18">
        <f>N12*0.6</f>
        <v>87</v>
      </c>
      <c r="P12" s="18">
        <f>N12*0.4</f>
        <v>58</v>
      </c>
    </row>
    <row r="13" ht="32" customHeight="1" spans="1:16">
      <c r="A13" s="11">
        <v>10</v>
      </c>
      <c r="B13" s="19"/>
      <c r="C13" s="16" t="s">
        <v>55</v>
      </c>
      <c r="D13" s="17" t="s">
        <v>56</v>
      </c>
      <c r="E13" s="17" t="s">
        <v>57</v>
      </c>
      <c r="F13" s="17" t="s">
        <v>21</v>
      </c>
      <c r="G13" s="16">
        <v>13.8</v>
      </c>
      <c r="H13" s="21" t="s">
        <v>58</v>
      </c>
      <c r="I13" s="21" t="s">
        <v>59</v>
      </c>
      <c r="J13" s="12">
        <v>55</v>
      </c>
      <c r="K13" s="16">
        <v>3</v>
      </c>
      <c r="L13" s="16">
        <v>3.5</v>
      </c>
      <c r="M13" s="13">
        <f>737.92</f>
        <v>737.92</v>
      </c>
      <c r="N13" s="18">
        <f t="shared" si="0"/>
        <v>368.96</v>
      </c>
      <c r="O13" s="18">
        <v>221.38</v>
      </c>
      <c r="P13" s="18">
        <f>147.58</f>
        <v>147.58</v>
      </c>
    </row>
    <row r="14" ht="32" customHeight="1" spans="1:16">
      <c r="A14" s="11">
        <v>11</v>
      </c>
      <c r="B14" s="19"/>
      <c r="C14" s="16" t="s">
        <v>60</v>
      </c>
      <c r="D14" s="17" t="s">
        <v>61</v>
      </c>
      <c r="E14" s="17" t="s">
        <v>62</v>
      </c>
      <c r="F14" s="17" t="s">
        <v>21</v>
      </c>
      <c r="G14" s="16">
        <v>20</v>
      </c>
      <c r="H14" s="21" t="s">
        <v>63</v>
      </c>
      <c r="I14" s="21" t="s">
        <v>64</v>
      </c>
      <c r="J14" s="12">
        <v>57</v>
      </c>
      <c r="K14" s="16">
        <v>3</v>
      </c>
      <c r="L14" s="16">
        <v>3</v>
      </c>
      <c r="M14" s="13">
        <f>G14*10000*L14/100/360*J14</f>
        <v>950</v>
      </c>
      <c r="N14" s="18">
        <f t="shared" si="0"/>
        <v>475</v>
      </c>
      <c r="O14" s="18">
        <f>N14*0.6</f>
        <v>285</v>
      </c>
      <c r="P14" s="18">
        <f>N14*0.4</f>
        <v>190</v>
      </c>
    </row>
    <row r="15" ht="32" customHeight="1" spans="1:16">
      <c r="A15" s="11">
        <v>12</v>
      </c>
      <c r="B15" s="19"/>
      <c r="C15" s="16" t="s">
        <v>65</v>
      </c>
      <c r="D15" s="17" t="s">
        <v>66</v>
      </c>
      <c r="E15" s="17" t="s">
        <v>67</v>
      </c>
      <c r="F15" s="17" t="s">
        <v>21</v>
      </c>
      <c r="G15" s="16">
        <v>5</v>
      </c>
      <c r="H15" s="21" t="s">
        <v>68</v>
      </c>
      <c r="I15" s="21" t="s">
        <v>69</v>
      </c>
      <c r="J15" s="12">
        <v>56</v>
      </c>
      <c r="K15" s="16">
        <v>3</v>
      </c>
      <c r="L15" s="16">
        <v>3</v>
      </c>
      <c r="M15" s="13">
        <v>233.34</v>
      </c>
      <c r="N15" s="18">
        <f t="shared" si="0"/>
        <v>116.67</v>
      </c>
      <c r="O15" s="18">
        <f>70</f>
        <v>70</v>
      </c>
      <c r="P15" s="18">
        <f>46.67</f>
        <v>46.67</v>
      </c>
    </row>
    <row r="16" ht="32" customHeight="1" spans="1:16">
      <c r="A16" s="11">
        <v>13</v>
      </c>
      <c r="B16" s="19"/>
      <c r="C16" s="16" t="s">
        <v>70</v>
      </c>
      <c r="D16" s="17" t="s">
        <v>42</v>
      </c>
      <c r="E16" s="17" t="s">
        <v>71</v>
      </c>
      <c r="F16" s="17" t="s">
        <v>21</v>
      </c>
      <c r="G16" s="16">
        <v>20</v>
      </c>
      <c r="H16" s="21" t="s">
        <v>72</v>
      </c>
      <c r="I16" s="21" t="s">
        <v>73</v>
      </c>
      <c r="J16" s="12">
        <v>24</v>
      </c>
      <c r="K16" s="16">
        <v>3</v>
      </c>
      <c r="L16" s="16">
        <v>3</v>
      </c>
      <c r="M16" s="13">
        <f>G16*10000*L16/100/360*J16</f>
        <v>400</v>
      </c>
      <c r="N16" s="18">
        <f t="shared" si="0"/>
        <v>200</v>
      </c>
      <c r="O16" s="18">
        <f>N16*0.6</f>
        <v>120</v>
      </c>
      <c r="P16" s="18">
        <f>N16*0.4</f>
        <v>80</v>
      </c>
    </row>
    <row r="17" ht="32" customHeight="1" spans="1:16">
      <c r="A17" s="11">
        <v>14</v>
      </c>
      <c r="B17" s="19"/>
      <c r="C17" s="16" t="s">
        <v>74</v>
      </c>
      <c r="D17" s="17" t="s">
        <v>75</v>
      </c>
      <c r="E17" s="17" t="s">
        <v>76</v>
      </c>
      <c r="F17" s="17" t="s">
        <v>21</v>
      </c>
      <c r="G17" s="16">
        <v>20</v>
      </c>
      <c r="H17" s="21" t="s">
        <v>77</v>
      </c>
      <c r="I17" s="21" t="s">
        <v>78</v>
      </c>
      <c r="J17" s="12">
        <v>22</v>
      </c>
      <c r="K17" s="16">
        <v>3</v>
      </c>
      <c r="L17" s="16">
        <v>3</v>
      </c>
      <c r="M17" s="13">
        <v>366.66</v>
      </c>
      <c r="N17" s="18">
        <f t="shared" si="0"/>
        <v>183.33</v>
      </c>
      <c r="O17" s="18">
        <f>110</f>
        <v>110</v>
      </c>
      <c r="P17" s="18">
        <f>73.33</f>
        <v>73.33</v>
      </c>
    </row>
    <row r="18" ht="32" customHeight="1" spans="1:16">
      <c r="A18" s="11">
        <v>15</v>
      </c>
      <c r="B18" s="19"/>
      <c r="C18" s="22" t="s">
        <v>79</v>
      </c>
      <c r="D18" s="17" t="s">
        <v>80</v>
      </c>
      <c r="E18" s="17" t="s">
        <v>81</v>
      </c>
      <c r="F18" s="17" t="s">
        <v>21</v>
      </c>
      <c r="G18" s="16">
        <v>20</v>
      </c>
      <c r="H18" s="21" t="s">
        <v>77</v>
      </c>
      <c r="I18" s="21" t="s">
        <v>78</v>
      </c>
      <c r="J18" s="12">
        <v>22</v>
      </c>
      <c r="K18" s="16">
        <v>3</v>
      </c>
      <c r="L18" s="16">
        <v>3</v>
      </c>
      <c r="M18" s="13">
        <v>366.66</v>
      </c>
      <c r="N18" s="18">
        <f t="shared" si="0"/>
        <v>183.33</v>
      </c>
      <c r="O18" s="18">
        <f>110</f>
        <v>110</v>
      </c>
      <c r="P18" s="18">
        <v>73.33</v>
      </c>
    </row>
    <row r="19" ht="32" customHeight="1" spans="1:16">
      <c r="A19" s="11">
        <v>16</v>
      </c>
      <c r="B19" s="19"/>
      <c r="C19" s="22" t="s">
        <v>82</v>
      </c>
      <c r="D19" s="17" t="s">
        <v>83</v>
      </c>
      <c r="E19" s="17" t="s">
        <v>84</v>
      </c>
      <c r="F19" s="17" t="s">
        <v>85</v>
      </c>
      <c r="G19" s="16">
        <v>7</v>
      </c>
      <c r="H19" s="21" t="s">
        <v>86</v>
      </c>
      <c r="I19" s="21" t="s">
        <v>87</v>
      </c>
      <c r="J19" s="12">
        <v>16</v>
      </c>
      <c r="K19" s="16">
        <v>3</v>
      </c>
      <c r="L19" s="16">
        <v>3</v>
      </c>
      <c r="M19" s="13">
        <v>93.34</v>
      </c>
      <c r="N19" s="18">
        <f t="shared" si="0"/>
        <v>46.67</v>
      </c>
      <c r="O19" s="18">
        <f>28</f>
        <v>28</v>
      </c>
      <c r="P19" s="18">
        <f>18.67</f>
        <v>18.67</v>
      </c>
    </row>
    <row r="20" ht="32" customHeight="1" spans="1:16">
      <c r="A20" s="11">
        <v>17</v>
      </c>
      <c r="B20" s="19"/>
      <c r="C20" s="16" t="s">
        <v>88</v>
      </c>
      <c r="D20" s="17" t="s">
        <v>89</v>
      </c>
      <c r="E20" s="17" t="s">
        <v>90</v>
      </c>
      <c r="F20" s="17" t="s">
        <v>21</v>
      </c>
      <c r="G20" s="16">
        <v>30</v>
      </c>
      <c r="H20" s="21" t="s">
        <v>91</v>
      </c>
      <c r="I20" s="21" t="s">
        <v>92</v>
      </c>
      <c r="J20" s="12">
        <v>26</v>
      </c>
      <c r="K20" s="16">
        <v>3</v>
      </c>
      <c r="L20" s="16">
        <v>3</v>
      </c>
      <c r="M20" s="13">
        <f>G20*10000*L20/100/360*J20</f>
        <v>650</v>
      </c>
      <c r="N20" s="18">
        <f t="shared" si="0"/>
        <v>325</v>
      </c>
      <c r="O20" s="18">
        <f>N20*0.6</f>
        <v>195</v>
      </c>
      <c r="P20" s="18">
        <f>N20*0.4</f>
        <v>130</v>
      </c>
    </row>
    <row r="21" ht="32" customHeight="1" spans="1:16">
      <c r="A21" s="11">
        <v>18</v>
      </c>
      <c r="B21" s="23"/>
      <c r="C21" s="16" t="s">
        <v>93</v>
      </c>
      <c r="D21" s="17" t="s">
        <v>94</v>
      </c>
      <c r="E21" s="17" t="s">
        <v>95</v>
      </c>
      <c r="F21" s="17" t="s">
        <v>21</v>
      </c>
      <c r="G21" s="16">
        <v>10</v>
      </c>
      <c r="H21" s="21" t="s">
        <v>96</v>
      </c>
      <c r="I21" s="21" t="s">
        <v>97</v>
      </c>
      <c r="J21" s="12">
        <v>21</v>
      </c>
      <c r="K21" s="16">
        <v>3</v>
      </c>
      <c r="L21" s="16">
        <v>3</v>
      </c>
      <c r="M21" s="13">
        <f>G21*10000*L21/100/360*J21</f>
        <v>175</v>
      </c>
      <c r="N21" s="18">
        <f t="shared" si="0"/>
        <v>87.5</v>
      </c>
      <c r="O21" s="18">
        <f>N21*0.6</f>
        <v>52.5</v>
      </c>
      <c r="P21" s="18">
        <f>N21*0.4</f>
        <v>35</v>
      </c>
    </row>
    <row r="22" s="1" customFormat="1" ht="32" customHeight="1" spans="1:16">
      <c r="A22" s="11" t="s">
        <v>98</v>
      </c>
      <c r="B22" s="24"/>
      <c r="C22" s="24"/>
      <c r="D22" s="17"/>
      <c r="E22" s="25"/>
      <c r="F22" s="24"/>
      <c r="G22" s="24"/>
      <c r="H22" s="25"/>
      <c r="I22" s="25"/>
      <c r="J22" s="24"/>
      <c r="K22" s="24"/>
      <c r="L22" s="24"/>
      <c r="M22" s="26">
        <f>SUM(M4:M21)</f>
        <v>15114.2</v>
      </c>
      <c r="N22" s="27">
        <f>SUM(N4:N21)</f>
        <v>7557.1</v>
      </c>
      <c r="O22" s="27">
        <f>SUM(O4:O21)</f>
        <v>4534.27</v>
      </c>
      <c r="P22" s="27">
        <f>SUM(P4:P21)</f>
        <v>3022.83</v>
      </c>
    </row>
    <row r="23" ht="32" customHeight="1" spans="1:16">
      <c r="A23" s="28">
        <v>1</v>
      </c>
      <c r="B23" s="29" t="s">
        <v>99</v>
      </c>
      <c r="C23" s="30" t="s">
        <v>100</v>
      </c>
      <c r="D23" s="17" t="s">
        <v>101</v>
      </c>
      <c r="E23" s="31" t="s">
        <v>102</v>
      </c>
      <c r="F23" s="31" t="s">
        <v>21</v>
      </c>
      <c r="G23" s="30">
        <v>10</v>
      </c>
      <c r="H23" s="21" t="s">
        <v>103</v>
      </c>
      <c r="I23" s="32" t="s">
        <v>104</v>
      </c>
      <c r="J23" s="29">
        <v>92</v>
      </c>
      <c r="K23" s="30">
        <v>3</v>
      </c>
      <c r="L23" s="30">
        <v>3.5</v>
      </c>
      <c r="M23" s="33">
        <v>894.45</v>
      </c>
      <c r="N23" s="34">
        <v>447.22</v>
      </c>
      <c r="O23" s="34">
        <v>268.33</v>
      </c>
      <c r="P23" s="34">
        <v>178.89</v>
      </c>
    </row>
    <row r="24" ht="32" customHeight="1" spans="1:16">
      <c r="A24" s="28">
        <v>2</v>
      </c>
      <c r="B24" s="29"/>
      <c r="C24" s="30" t="s">
        <v>105</v>
      </c>
      <c r="D24" s="17" t="s">
        <v>106</v>
      </c>
      <c r="E24" s="31" t="s">
        <v>107</v>
      </c>
      <c r="F24" s="31" t="s">
        <v>21</v>
      </c>
      <c r="G24" s="30">
        <v>10</v>
      </c>
      <c r="H24" s="21" t="s">
        <v>108</v>
      </c>
      <c r="I24" s="32" t="s">
        <v>104</v>
      </c>
      <c r="J24" s="29">
        <v>92</v>
      </c>
      <c r="K24" s="30">
        <v>3</v>
      </c>
      <c r="L24" s="30">
        <v>3.5</v>
      </c>
      <c r="M24" s="33">
        <v>894.45</v>
      </c>
      <c r="N24" s="34">
        <v>447.22</v>
      </c>
      <c r="O24" s="34">
        <v>268.33</v>
      </c>
      <c r="P24" s="34">
        <v>178.89</v>
      </c>
    </row>
    <row r="25" ht="32" customHeight="1" spans="1:16">
      <c r="A25" s="11" t="s">
        <v>98</v>
      </c>
      <c r="B25" s="11"/>
      <c r="C25" s="11"/>
      <c r="D25" s="12"/>
      <c r="E25" s="12"/>
      <c r="F25" s="12"/>
      <c r="G25" s="11"/>
      <c r="H25" s="12"/>
      <c r="I25" s="12"/>
      <c r="J25" s="11"/>
      <c r="K25" s="11"/>
      <c r="L25" s="11"/>
      <c r="M25" s="35">
        <f>SUM(M23:M24)</f>
        <v>1788.9</v>
      </c>
      <c r="N25" s="35">
        <f>SUM(N23:N24)</f>
        <v>894.44</v>
      </c>
      <c r="O25" s="35">
        <f>SUM(O23:O24)</f>
        <v>536.66</v>
      </c>
      <c r="P25" s="35">
        <f>SUM(P23:P24)</f>
        <v>357.78</v>
      </c>
    </row>
    <row r="26" ht="32" customHeight="1" spans="1:16">
      <c r="A26" s="36" t="s">
        <v>109</v>
      </c>
      <c r="B26" s="37" t="s">
        <v>110</v>
      </c>
      <c r="C26" s="38"/>
      <c r="D26" s="38"/>
      <c r="E26" s="38"/>
      <c r="F26" s="38"/>
      <c r="G26" s="38"/>
      <c r="H26" s="38"/>
      <c r="I26" s="38"/>
      <c r="J26" s="38"/>
      <c r="K26" s="38"/>
      <c r="L26" s="39"/>
      <c r="M26" s="35">
        <f>M22+M25</f>
        <v>16903.1</v>
      </c>
      <c r="N26" s="35">
        <f>N22+N25</f>
        <v>8451.54</v>
      </c>
      <c r="O26" s="35">
        <f>O22+O25</f>
        <v>5070.93</v>
      </c>
      <c r="P26" s="35">
        <f>P22+P25</f>
        <v>3380.61</v>
      </c>
    </row>
    <row r="27" ht="32" customHeight="1" spans="1:16">
      <c r="A27" s="40"/>
      <c r="B27" s="40"/>
      <c r="C27" s="40"/>
      <c r="D27" s="41"/>
      <c r="E27" s="41"/>
      <c r="F27" s="41"/>
      <c r="G27" s="40"/>
      <c r="H27" s="41"/>
      <c r="I27" s="41"/>
      <c r="J27" s="40"/>
      <c r="K27" s="40"/>
      <c r="L27" s="40"/>
      <c r="M27" s="42"/>
      <c r="N27" s="42"/>
      <c r="O27" s="42"/>
      <c r="P27" s="42"/>
    </row>
    <row r="28" ht="32" customHeight="1" spans="1:16">
      <c r="A28" s="40"/>
      <c r="B28" s="40"/>
      <c r="C28" s="40"/>
      <c r="D28" s="41"/>
      <c r="E28" s="41"/>
      <c r="F28" s="41"/>
      <c r="G28" s="40"/>
      <c r="H28" s="41"/>
      <c r="I28" s="41"/>
      <c r="J28" s="40"/>
      <c r="K28" s="40"/>
      <c r="L28" s="40"/>
      <c r="M28" s="42"/>
      <c r="N28" s="42"/>
      <c r="O28" s="42"/>
      <c r="P28" s="42"/>
    </row>
    <row r="29" ht="32" customHeight="1" spans="1:16">
      <c r="A29" s="40"/>
      <c r="B29" s="40"/>
      <c r="C29" s="40"/>
      <c r="D29" s="41"/>
      <c r="E29" s="41"/>
      <c r="F29" s="41"/>
      <c r="G29" s="40"/>
      <c r="H29" s="41"/>
      <c r="I29" s="41"/>
      <c r="J29" s="40"/>
      <c r="K29" s="40"/>
      <c r="L29" s="40"/>
      <c r="M29" s="42"/>
      <c r="N29" s="42"/>
      <c r="O29" s="42"/>
      <c r="P29" s="42"/>
    </row>
    <row r="30" ht="32" customHeight="1" spans="1:16">
      <c r="A30" s="40"/>
      <c r="B30" s="40"/>
      <c r="C30" s="40"/>
      <c r="D30" s="41"/>
      <c r="E30" s="41"/>
      <c r="F30" s="41"/>
      <c r="G30" s="40"/>
      <c r="H30" s="41"/>
      <c r="I30" s="41"/>
      <c r="J30" s="40"/>
      <c r="K30" s="40"/>
      <c r="L30" s="40"/>
      <c r="M30" s="42"/>
      <c r="N30" s="42"/>
      <c r="O30" s="42"/>
      <c r="P30" s="42"/>
    </row>
    <row r="31" ht="30" customHeight="1" spans="1:16">
      <c r="A31" s="40"/>
      <c r="B31" s="40"/>
      <c r="C31" s="40"/>
      <c r="D31" s="41"/>
      <c r="E31" s="41"/>
      <c r="F31" s="41"/>
      <c r="G31" s="40"/>
      <c r="H31" s="41"/>
      <c r="I31" s="41"/>
      <c r="J31" s="40"/>
      <c r="K31" s="40"/>
      <c r="L31" s="40"/>
      <c r="M31" s="42"/>
      <c r="N31" s="42"/>
      <c r="O31" s="42"/>
      <c r="P31" s="42"/>
    </row>
    <row r="32" ht="30" customHeight="1" spans="1:16">
      <c r="A32" s="40"/>
      <c r="B32" s="40"/>
      <c r="C32" s="40"/>
      <c r="D32" s="41"/>
      <c r="E32" s="41"/>
      <c r="F32" s="41"/>
      <c r="G32" s="40"/>
      <c r="H32" s="41"/>
      <c r="I32" s="41"/>
      <c r="J32" s="40"/>
      <c r="K32" s="40"/>
      <c r="L32" s="40"/>
      <c r="M32" s="42"/>
      <c r="N32" s="42"/>
      <c r="O32" s="42"/>
      <c r="P32" s="42"/>
    </row>
    <row r="33" ht="30" customHeight="1" spans="1:16">
      <c r="A33" s="40"/>
      <c r="B33" s="40"/>
      <c r="C33" s="40"/>
      <c r="D33" s="41"/>
      <c r="E33" s="41"/>
      <c r="F33" s="41"/>
      <c r="G33" s="40"/>
      <c r="H33" s="41"/>
      <c r="I33" s="41"/>
      <c r="J33" s="40"/>
      <c r="K33" s="40"/>
      <c r="L33" s="40"/>
      <c r="M33" s="42"/>
      <c r="N33" s="42"/>
      <c r="O33" s="42"/>
      <c r="P33" s="42"/>
    </row>
    <row r="34" ht="30" customHeight="1" spans="1:16">
      <c r="A34" s="40"/>
      <c r="B34" s="40"/>
      <c r="C34" s="40"/>
      <c r="D34" s="41"/>
      <c r="E34" s="41"/>
      <c r="F34" s="41"/>
      <c r="G34" s="40"/>
      <c r="H34" s="41"/>
      <c r="I34" s="41"/>
      <c r="J34" s="40"/>
      <c r="K34" s="40"/>
      <c r="L34" s="40"/>
      <c r="M34" s="42"/>
      <c r="N34" s="42"/>
      <c r="O34" s="42"/>
      <c r="P34" s="42"/>
    </row>
    <row r="35" ht="30" customHeight="1" spans="1:16">
      <c r="A35" s="40"/>
      <c r="B35" s="40"/>
      <c r="C35" s="40"/>
      <c r="D35" s="41"/>
      <c r="E35" s="41"/>
      <c r="F35" s="41"/>
      <c r="G35" s="40"/>
      <c r="H35" s="41"/>
      <c r="I35" s="41"/>
      <c r="J35" s="40"/>
      <c r="K35" s="40"/>
      <c r="L35" s="40"/>
      <c r="M35" s="42"/>
      <c r="N35" s="42"/>
      <c r="O35" s="42"/>
      <c r="P35" s="42"/>
    </row>
    <row r="36" ht="30" customHeight="1" spans="1:16">
      <c r="A36" s="40"/>
      <c r="B36" s="40"/>
      <c r="C36" s="40"/>
      <c r="D36" s="41"/>
      <c r="E36" s="41"/>
      <c r="F36" s="41"/>
      <c r="G36" s="40"/>
      <c r="H36" s="41"/>
      <c r="I36" s="41"/>
      <c r="J36" s="40"/>
      <c r="K36" s="40"/>
      <c r="L36" s="40"/>
      <c r="M36" s="42"/>
      <c r="N36" s="42"/>
      <c r="O36" s="42"/>
      <c r="P36" s="42"/>
    </row>
    <row r="37" ht="30" customHeight="1" spans="1:16">
      <c r="A37" s="40"/>
      <c r="B37" s="40"/>
      <c r="C37" s="40"/>
      <c r="D37" s="41"/>
      <c r="E37" s="41"/>
      <c r="F37" s="41"/>
      <c r="G37" s="40"/>
      <c r="H37" s="41"/>
      <c r="I37" s="41"/>
      <c r="J37" s="40"/>
      <c r="K37" s="40"/>
      <c r="L37" s="40"/>
      <c r="M37" s="42"/>
      <c r="N37" s="42"/>
      <c r="O37" s="42"/>
      <c r="P37" s="42"/>
    </row>
    <row r="38" ht="30" customHeight="1" spans="1:16">
      <c r="A38" s="40"/>
      <c r="B38" s="40"/>
      <c r="C38" s="40"/>
      <c r="D38" s="41"/>
      <c r="E38" s="41"/>
      <c r="F38" s="41"/>
      <c r="G38" s="40"/>
      <c r="H38" s="41"/>
      <c r="I38" s="41"/>
      <c r="J38" s="40"/>
      <c r="K38" s="40"/>
      <c r="L38" s="40"/>
      <c r="M38" s="42"/>
      <c r="N38" s="42"/>
      <c r="O38" s="42"/>
      <c r="P38" s="42"/>
    </row>
    <row r="39" ht="30" customHeight="1" spans="1:16">
      <c r="A39" s="40"/>
      <c r="B39" s="40"/>
      <c r="C39" s="40"/>
      <c r="D39" s="41"/>
      <c r="E39" s="41"/>
      <c r="F39" s="41"/>
      <c r="G39" s="40"/>
      <c r="H39" s="41"/>
      <c r="I39" s="41"/>
      <c r="J39" s="40"/>
      <c r="K39" s="40"/>
      <c r="L39" s="40"/>
      <c r="M39" s="42"/>
      <c r="N39" s="42"/>
      <c r="O39" s="42"/>
      <c r="P39" s="42"/>
    </row>
    <row r="40" ht="30" customHeight="1" spans="1:16">
      <c r="A40" s="40"/>
      <c r="B40" s="40"/>
      <c r="C40" s="40"/>
      <c r="D40" s="41"/>
      <c r="E40" s="41"/>
      <c r="F40" s="41"/>
      <c r="G40" s="40"/>
      <c r="H40" s="41"/>
      <c r="I40" s="41"/>
      <c r="J40" s="40"/>
      <c r="K40" s="40"/>
      <c r="L40" s="40"/>
      <c r="M40" s="42"/>
      <c r="N40" s="42"/>
      <c r="O40" s="42"/>
      <c r="P40" s="42"/>
    </row>
    <row r="41" ht="30" customHeight="1" spans="1:16">
      <c r="A41" s="40"/>
      <c r="B41" s="40"/>
      <c r="C41" s="40"/>
      <c r="D41" s="41"/>
      <c r="E41" s="41"/>
      <c r="F41" s="41"/>
      <c r="G41" s="40"/>
      <c r="H41" s="41"/>
      <c r="I41" s="41"/>
      <c r="J41" s="40"/>
      <c r="K41" s="40"/>
      <c r="L41" s="40"/>
      <c r="M41" s="42"/>
      <c r="N41" s="42"/>
      <c r="O41" s="42"/>
      <c r="P41" s="42"/>
    </row>
    <row r="42" ht="30" customHeight="1" spans="1:16">
      <c r="A42" s="40"/>
      <c r="B42" s="40"/>
      <c r="C42" s="40"/>
      <c r="D42" s="41"/>
      <c r="E42" s="41"/>
      <c r="F42" s="41"/>
      <c r="G42" s="40"/>
      <c r="H42" s="41"/>
      <c r="I42" s="41"/>
      <c r="J42" s="40"/>
      <c r="K42" s="40"/>
      <c r="L42" s="40"/>
      <c r="M42" s="42"/>
      <c r="N42" s="42"/>
      <c r="O42" s="42"/>
      <c r="P42" s="42"/>
    </row>
    <row r="43" ht="30" customHeight="1" spans="1:16">
      <c r="A43" s="40"/>
      <c r="B43" s="40"/>
      <c r="C43" s="40"/>
      <c r="D43" s="41"/>
      <c r="E43" s="41"/>
      <c r="F43" s="41"/>
      <c r="G43" s="40"/>
      <c r="H43" s="41"/>
      <c r="I43" s="41"/>
      <c r="J43" s="40"/>
      <c r="K43" s="40"/>
      <c r="L43" s="40"/>
      <c r="M43" s="42"/>
      <c r="N43" s="42"/>
      <c r="O43" s="42"/>
      <c r="P43" s="42"/>
    </row>
    <row r="44" ht="30" customHeight="1" spans="1:16">
      <c r="A44" s="40"/>
      <c r="B44" s="40"/>
      <c r="C44" s="40"/>
      <c r="D44" s="41"/>
      <c r="E44" s="41"/>
      <c r="F44" s="41"/>
      <c r="G44" s="40"/>
      <c r="H44" s="41"/>
      <c r="I44" s="41"/>
      <c r="J44" s="40"/>
      <c r="K44" s="40"/>
      <c r="L44" s="40"/>
      <c r="M44" s="42"/>
      <c r="N44" s="42"/>
      <c r="O44" s="42"/>
      <c r="P44" s="42"/>
    </row>
    <row r="45" ht="30" customHeight="1" spans="1:16">
      <c r="A45" s="40"/>
      <c r="B45" s="40"/>
      <c r="C45" s="40"/>
      <c r="D45" s="41"/>
      <c r="E45" s="41"/>
      <c r="F45" s="41"/>
      <c r="G45" s="40"/>
      <c r="H45" s="41"/>
      <c r="I45" s="41"/>
      <c r="J45" s="40"/>
      <c r="K45" s="40"/>
      <c r="L45" s="40"/>
      <c r="M45" s="42"/>
      <c r="N45" s="42"/>
      <c r="O45" s="42"/>
      <c r="P45" s="42"/>
    </row>
    <row r="46" ht="30" customHeight="1" spans="1:16">
      <c r="A46" s="40"/>
      <c r="B46" s="40"/>
      <c r="C46" s="40"/>
      <c r="D46" s="41"/>
      <c r="E46" s="41"/>
      <c r="F46" s="41"/>
      <c r="G46" s="40"/>
      <c r="H46" s="41"/>
      <c r="I46" s="41"/>
      <c r="J46" s="40"/>
      <c r="K46" s="40"/>
      <c r="L46" s="40"/>
      <c r="M46" s="42"/>
      <c r="N46" s="42"/>
      <c r="O46" s="42"/>
      <c r="P46" s="42"/>
    </row>
    <row r="47" ht="30" customHeight="1" spans="1:16">
      <c r="A47" s="40"/>
      <c r="B47" s="40"/>
      <c r="C47" s="40"/>
      <c r="D47" s="41"/>
      <c r="E47" s="41"/>
      <c r="F47" s="41"/>
      <c r="G47" s="40"/>
      <c r="H47" s="41"/>
      <c r="I47" s="41"/>
      <c r="J47" s="40"/>
      <c r="K47" s="40"/>
      <c r="L47" s="40"/>
      <c r="M47" s="42"/>
      <c r="N47" s="42"/>
      <c r="O47" s="42"/>
      <c r="P47" s="42"/>
    </row>
    <row r="48" ht="30" customHeight="1" spans="1:16">
      <c r="A48" s="40"/>
      <c r="B48" s="40"/>
      <c r="C48" s="40"/>
      <c r="D48" s="41"/>
      <c r="E48" s="41"/>
      <c r="F48" s="41"/>
      <c r="G48" s="40"/>
      <c r="H48" s="41"/>
      <c r="I48" s="41"/>
      <c r="J48" s="40"/>
      <c r="K48" s="40"/>
      <c r="L48" s="40"/>
      <c r="M48" s="42"/>
      <c r="N48" s="42"/>
      <c r="O48" s="42"/>
      <c r="P48" s="42"/>
    </row>
    <row r="49" ht="30" customHeight="1" spans="1:16">
      <c r="A49" s="40"/>
      <c r="B49" s="40"/>
      <c r="C49" s="40"/>
      <c r="D49" s="41"/>
      <c r="E49" s="41"/>
      <c r="F49" s="41"/>
      <c r="G49" s="40"/>
      <c r="H49" s="41"/>
      <c r="I49" s="41"/>
      <c r="J49" s="40"/>
      <c r="K49" s="40"/>
      <c r="L49" s="40"/>
      <c r="M49" s="42"/>
      <c r="N49" s="42"/>
      <c r="O49" s="42"/>
      <c r="P49" s="42"/>
    </row>
    <row r="50" ht="30" customHeight="1" spans="1:16">
      <c r="A50" s="40"/>
      <c r="B50" s="40"/>
      <c r="C50" s="40"/>
      <c r="D50" s="41"/>
      <c r="E50" s="41"/>
      <c r="F50" s="41"/>
      <c r="G50" s="40"/>
      <c r="H50" s="41"/>
      <c r="I50" s="41"/>
      <c r="J50" s="40"/>
      <c r="K50" s="40"/>
      <c r="L50" s="40"/>
      <c r="M50" s="42"/>
      <c r="N50" s="42"/>
      <c r="O50" s="42"/>
      <c r="P50" s="42"/>
    </row>
    <row r="51" ht="30" customHeight="1" spans="1:16">
      <c r="A51" s="40"/>
      <c r="B51" s="40"/>
      <c r="C51" s="40"/>
      <c r="D51" s="41"/>
      <c r="E51" s="41"/>
      <c r="F51" s="41"/>
      <c r="G51" s="40"/>
      <c r="H51" s="41"/>
      <c r="I51" s="41"/>
      <c r="J51" s="40"/>
      <c r="K51" s="40"/>
      <c r="L51" s="40"/>
      <c r="M51" s="42"/>
      <c r="N51" s="42"/>
      <c r="O51" s="42"/>
      <c r="P51" s="42"/>
    </row>
    <row r="52" ht="30" customHeight="1" spans="1:16">
      <c r="A52" s="40"/>
      <c r="B52" s="40"/>
      <c r="C52" s="40"/>
      <c r="D52" s="41"/>
      <c r="E52" s="41"/>
      <c r="F52" s="41"/>
      <c r="G52" s="40"/>
      <c r="H52" s="41"/>
      <c r="I52" s="41"/>
      <c r="J52" s="40"/>
      <c r="K52" s="40"/>
      <c r="L52" s="40"/>
      <c r="M52" s="42"/>
      <c r="N52" s="42"/>
      <c r="O52" s="42"/>
      <c r="P52" s="42"/>
    </row>
    <row r="53" ht="30" customHeight="1" spans="1:16">
      <c r="A53" s="40"/>
      <c r="B53" s="40"/>
      <c r="C53" s="40"/>
      <c r="D53" s="41"/>
      <c r="E53" s="41"/>
      <c r="F53" s="41"/>
      <c r="G53" s="40"/>
      <c r="H53" s="41"/>
      <c r="I53" s="41"/>
      <c r="J53" s="40"/>
      <c r="K53" s="40"/>
      <c r="L53" s="40"/>
      <c r="M53" s="42"/>
      <c r="N53" s="42"/>
      <c r="O53" s="42"/>
      <c r="P53" s="42"/>
    </row>
    <row r="54" ht="30" customHeight="1" spans="1:16">
      <c r="A54" s="40"/>
      <c r="B54" s="40"/>
      <c r="C54" s="40"/>
      <c r="D54" s="41"/>
      <c r="E54" s="41"/>
      <c r="F54" s="41"/>
      <c r="G54" s="40"/>
      <c r="H54" s="41"/>
      <c r="I54" s="41"/>
      <c r="J54" s="40"/>
      <c r="K54" s="40"/>
      <c r="L54" s="40"/>
      <c r="M54" s="42"/>
      <c r="N54" s="42"/>
      <c r="O54" s="42"/>
      <c r="P54" s="42"/>
    </row>
    <row r="55" ht="30" customHeight="1" spans="1:16">
      <c r="A55" s="40"/>
      <c r="B55" s="40"/>
      <c r="C55" s="40"/>
      <c r="D55" s="41"/>
      <c r="E55" s="41"/>
      <c r="F55" s="41"/>
      <c r="G55" s="40"/>
      <c r="H55" s="41"/>
      <c r="I55" s="41"/>
      <c r="J55" s="40"/>
      <c r="K55" s="40"/>
      <c r="L55" s="40"/>
      <c r="M55" s="42"/>
      <c r="N55" s="42"/>
      <c r="O55" s="42"/>
      <c r="P55" s="42"/>
    </row>
    <row r="56" ht="30" customHeight="1" spans="1:16">
      <c r="A56" s="40"/>
      <c r="B56" s="40"/>
      <c r="C56" s="40"/>
      <c r="D56" s="41"/>
      <c r="E56" s="41"/>
      <c r="F56" s="41"/>
      <c r="G56" s="40"/>
      <c r="H56" s="41"/>
      <c r="I56" s="41"/>
      <c r="J56" s="40"/>
      <c r="K56" s="40"/>
      <c r="L56" s="40"/>
      <c r="M56" s="42"/>
      <c r="N56" s="42"/>
      <c r="O56" s="42"/>
      <c r="P56" s="42"/>
    </row>
    <row r="57" ht="30" customHeight="1" spans="1:16">
      <c r="A57" s="40"/>
      <c r="B57" s="40"/>
      <c r="C57" s="40"/>
      <c r="D57" s="41"/>
      <c r="E57" s="41"/>
      <c r="F57" s="41"/>
      <c r="G57" s="40"/>
      <c r="H57" s="41"/>
      <c r="I57" s="41"/>
      <c r="J57" s="40"/>
      <c r="K57" s="40"/>
      <c r="L57" s="40"/>
      <c r="M57" s="42"/>
      <c r="N57" s="42"/>
      <c r="O57" s="42"/>
      <c r="P57" s="42"/>
    </row>
    <row r="58" ht="30" customHeight="1" spans="1:16">
      <c r="A58" s="40"/>
      <c r="B58" s="40"/>
      <c r="C58" s="40"/>
      <c r="D58" s="41"/>
      <c r="E58" s="41"/>
      <c r="F58" s="41"/>
      <c r="G58" s="40"/>
      <c r="H58" s="41"/>
      <c r="I58" s="41"/>
      <c r="J58" s="40"/>
      <c r="K58" s="40"/>
      <c r="L58" s="40"/>
      <c r="M58" s="42"/>
      <c r="N58" s="42"/>
      <c r="O58" s="42"/>
      <c r="P58" s="42"/>
    </row>
    <row r="59" ht="30" customHeight="1" spans="1:16">
      <c r="A59" s="40"/>
      <c r="B59" s="40"/>
      <c r="C59" s="40"/>
      <c r="D59" s="41"/>
      <c r="E59" s="41"/>
      <c r="F59" s="41"/>
      <c r="G59" s="40"/>
      <c r="H59" s="41"/>
      <c r="I59" s="41"/>
      <c r="J59" s="40"/>
      <c r="K59" s="40"/>
      <c r="L59" s="40"/>
      <c r="M59" s="42"/>
      <c r="N59" s="42"/>
      <c r="O59" s="42"/>
      <c r="P59" s="42"/>
    </row>
    <row r="60" ht="30" customHeight="1" spans="1:16">
      <c r="A60" s="40"/>
      <c r="B60" s="40"/>
      <c r="C60" s="40"/>
      <c r="D60" s="41"/>
      <c r="E60" s="41"/>
      <c r="F60" s="41"/>
      <c r="G60" s="40"/>
      <c r="H60" s="41"/>
      <c r="I60" s="41"/>
      <c r="J60" s="40"/>
      <c r="K60" s="40"/>
      <c r="L60" s="40"/>
      <c r="M60" s="42"/>
      <c r="N60" s="42"/>
      <c r="O60" s="42"/>
      <c r="P60" s="42"/>
    </row>
    <row r="61" ht="30" customHeight="1" spans="1:16">
      <c r="A61" s="40"/>
      <c r="B61" s="40"/>
      <c r="C61" s="40"/>
      <c r="D61" s="41"/>
      <c r="E61" s="41"/>
      <c r="F61" s="41"/>
      <c r="G61" s="40"/>
      <c r="H61" s="41"/>
      <c r="I61" s="41"/>
      <c r="J61" s="40"/>
      <c r="K61" s="40"/>
      <c r="L61" s="40"/>
      <c r="M61" s="42"/>
      <c r="N61" s="42"/>
      <c r="O61" s="42"/>
      <c r="P61" s="42"/>
    </row>
    <row r="62" ht="30" customHeight="1" spans="1:16">
      <c r="A62" s="40"/>
      <c r="B62" s="40"/>
      <c r="C62" s="40"/>
      <c r="D62" s="41"/>
      <c r="E62" s="41"/>
      <c r="F62" s="41"/>
      <c r="G62" s="40"/>
      <c r="H62" s="41"/>
      <c r="I62" s="41"/>
      <c r="J62" s="40"/>
      <c r="K62" s="40"/>
      <c r="L62" s="40"/>
      <c r="M62" s="42"/>
      <c r="N62" s="42"/>
      <c r="O62" s="42"/>
      <c r="P62" s="42"/>
    </row>
    <row r="63" ht="30" customHeight="1" spans="1:16">
      <c r="A63" s="40"/>
      <c r="B63" s="40"/>
      <c r="C63" s="40"/>
      <c r="D63" s="41"/>
      <c r="E63" s="41"/>
      <c r="F63" s="41"/>
      <c r="G63" s="40"/>
      <c r="H63" s="41"/>
      <c r="I63" s="41"/>
      <c r="J63" s="40"/>
      <c r="K63" s="40"/>
      <c r="L63" s="40"/>
      <c r="M63" s="42"/>
      <c r="N63" s="42"/>
      <c r="O63" s="42"/>
      <c r="P63" s="42"/>
    </row>
    <row r="64" ht="30" customHeight="1" spans="1:16">
      <c r="A64" s="40"/>
      <c r="B64" s="40"/>
      <c r="C64" s="40"/>
      <c r="D64" s="41"/>
      <c r="E64" s="41"/>
      <c r="F64" s="41"/>
      <c r="G64" s="40"/>
      <c r="H64" s="41"/>
      <c r="I64" s="41"/>
      <c r="J64" s="40"/>
      <c r="K64" s="40"/>
      <c r="L64" s="40"/>
      <c r="M64" s="42"/>
      <c r="N64" s="42"/>
      <c r="O64" s="42"/>
      <c r="P64" s="42"/>
    </row>
    <row r="65" ht="30" customHeight="1" spans="1:16">
      <c r="A65" s="40"/>
      <c r="B65" s="40"/>
      <c r="C65" s="40"/>
      <c r="D65" s="41"/>
      <c r="E65" s="41"/>
      <c r="F65" s="41"/>
      <c r="G65" s="40"/>
      <c r="H65" s="41"/>
      <c r="I65" s="41"/>
      <c r="J65" s="40"/>
      <c r="K65" s="40"/>
      <c r="L65" s="40"/>
      <c r="M65" s="42"/>
      <c r="N65" s="42"/>
      <c r="O65" s="42"/>
      <c r="P65" s="42"/>
    </row>
    <row r="66" ht="30" customHeight="1" spans="1:16">
      <c r="A66" s="40"/>
      <c r="B66" s="40"/>
      <c r="C66" s="40"/>
      <c r="D66" s="41"/>
      <c r="E66" s="41"/>
      <c r="F66" s="41"/>
      <c r="G66" s="40"/>
      <c r="H66" s="41"/>
      <c r="I66" s="41"/>
      <c r="J66" s="40"/>
      <c r="K66" s="40"/>
      <c r="L66" s="40"/>
      <c r="M66" s="42"/>
      <c r="N66" s="42"/>
      <c r="O66" s="42"/>
      <c r="P66" s="42"/>
    </row>
    <row r="67" ht="30" customHeight="1" spans="1:16">
      <c r="A67" s="40"/>
      <c r="B67" s="40"/>
      <c r="C67" s="40"/>
      <c r="D67" s="41"/>
      <c r="E67" s="41"/>
      <c r="F67" s="41"/>
      <c r="G67" s="40"/>
      <c r="H67" s="41"/>
      <c r="I67" s="41"/>
      <c r="J67" s="40"/>
      <c r="K67" s="40"/>
      <c r="L67" s="40"/>
      <c r="M67" s="42"/>
      <c r="N67" s="42"/>
      <c r="O67" s="42"/>
      <c r="P67" s="42"/>
    </row>
    <row r="68" ht="30" customHeight="1" spans="1:16">
      <c r="A68" s="40"/>
      <c r="B68" s="40"/>
      <c r="C68" s="40"/>
      <c r="D68" s="41"/>
      <c r="E68" s="41"/>
      <c r="F68" s="41"/>
      <c r="G68" s="40"/>
      <c r="H68" s="41"/>
      <c r="I68" s="41"/>
      <c r="J68" s="40"/>
      <c r="K68" s="40"/>
      <c r="L68" s="40"/>
      <c r="M68" s="42"/>
      <c r="N68" s="42"/>
      <c r="O68" s="42"/>
      <c r="P68" s="42"/>
    </row>
    <row r="69" ht="30" customHeight="1" spans="1:16">
      <c r="A69" s="40"/>
      <c r="B69" s="40"/>
      <c r="C69" s="40"/>
      <c r="D69" s="41"/>
      <c r="E69" s="41"/>
      <c r="F69" s="41"/>
      <c r="G69" s="40"/>
      <c r="H69" s="41"/>
      <c r="I69" s="41"/>
      <c r="J69" s="40"/>
      <c r="K69" s="40"/>
      <c r="L69" s="40"/>
      <c r="M69" s="42"/>
      <c r="N69" s="42"/>
      <c r="O69" s="42"/>
      <c r="P69" s="42"/>
    </row>
    <row r="70" ht="30" customHeight="1" spans="1:16">
      <c r="A70" s="40"/>
      <c r="B70" s="40"/>
      <c r="C70" s="40"/>
      <c r="D70" s="41"/>
      <c r="E70" s="41"/>
      <c r="F70" s="41"/>
      <c r="G70" s="40"/>
      <c r="H70" s="41"/>
      <c r="I70" s="41"/>
      <c r="J70" s="40"/>
      <c r="K70" s="40"/>
      <c r="L70" s="40"/>
      <c r="M70" s="42"/>
      <c r="N70" s="42"/>
      <c r="O70" s="42"/>
      <c r="P70" s="42"/>
    </row>
    <row r="71" ht="30" customHeight="1" spans="1:16">
      <c r="A71" s="40"/>
      <c r="B71" s="40"/>
      <c r="C71" s="40"/>
      <c r="D71" s="41"/>
      <c r="E71" s="41"/>
      <c r="F71" s="41"/>
      <c r="G71" s="40"/>
      <c r="H71" s="41"/>
      <c r="I71" s="41"/>
      <c r="J71" s="40"/>
      <c r="K71" s="40"/>
      <c r="L71" s="40"/>
      <c r="M71" s="42"/>
      <c r="N71" s="42"/>
      <c r="O71" s="42"/>
      <c r="P71" s="42"/>
    </row>
    <row r="72" ht="30" customHeight="1" spans="1:16">
      <c r="A72" s="40"/>
      <c r="B72" s="40"/>
      <c r="C72" s="40"/>
      <c r="D72" s="41"/>
      <c r="E72" s="41"/>
      <c r="F72" s="41"/>
      <c r="G72" s="40"/>
      <c r="H72" s="41"/>
      <c r="I72" s="41"/>
      <c r="J72" s="40"/>
      <c r="K72" s="40"/>
      <c r="L72" s="40"/>
      <c r="M72" s="42"/>
      <c r="N72" s="42"/>
      <c r="O72" s="42"/>
      <c r="P72" s="42"/>
    </row>
    <row r="73" ht="30" customHeight="1" spans="1:16">
      <c r="A73" s="40"/>
      <c r="B73" s="40"/>
      <c r="C73" s="40"/>
      <c r="D73" s="41"/>
      <c r="E73" s="41"/>
      <c r="F73" s="41"/>
      <c r="G73" s="40"/>
      <c r="H73" s="41"/>
      <c r="I73" s="41"/>
      <c r="J73" s="40"/>
      <c r="K73" s="40"/>
      <c r="L73" s="40"/>
      <c r="M73" s="42"/>
      <c r="N73" s="42"/>
      <c r="O73" s="42"/>
      <c r="P73" s="42"/>
    </row>
    <row r="74" ht="30" customHeight="1" spans="1:16">
      <c r="A74" s="40"/>
      <c r="B74" s="40"/>
      <c r="C74" s="40"/>
      <c r="D74" s="41"/>
      <c r="E74" s="41"/>
      <c r="F74" s="41"/>
      <c r="G74" s="40"/>
      <c r="H74" s="41"/>
      <c r="I74" s="41"/>
      <c r="J74" s="40"/>
      <c r="K74" s="40"/>
      <c r="L74" s="40"/>
      <c r="M74" s="42"/>
      <c r="N74" s="42"/>
      <c r="O74" s="42"/>
      <c r="P74" s="42"/>
    </row>
    <row r="75" ht="30" customHeight="1" spans="1:16">
      <c r="A75" s="40"/>
      <c r="B75" s="40"/>
      <c r="C75" s="40"/>
      <c r="D75" s="41"/>
      <c r="E75" s="41"/>
      <c r="F75" s="41"/>
      <c r="G75" s="40"/>
      <c r="H75" s="41"/>
      <c r="I75" s="41"/>
      <c r="J75" s="40"/>
      <c r="K75" s="40"/>
      <c r="L75" s="40"/>
      <c r="M75" s="42"/>
      <c r="N75" s="42"/>
      <c r="O75" s="42"/>
      <c r="P75" s="42"/>
    </row>
    <row r="76" ht="30" customHeight="1" spans="1:16">
      <c r="A76" s="40"/>
      <c r="B76" s="40"/>
      <c r="C76" s="40"/>
      <c r="D76" s="41"/>
      <c r="E76" s="41"/>
      <c r="F76" s="41"/>
      <c r="G76" s="40"/>
      <c r="H76" s="41"/>
      <c r="I76" s="41"/>
      <c r="J76" s="40"/>
      <c r="K76" s="40"/>
      <c r="L76" s="40"/>
      <c r="M76" s="42"/>
      <c r="N76" s="42"/>
      <c r="O76" s="42"/>
      <c r="P76" s="42"/>
    </row>
    <row r="77" ht="30" customHeight="1" spans="1:16">
      <c r="A77" s="40"/>
      <c r="B77" s="40"/>
      <c r="C77" s="40"/>
      <c r="D77" s="41"/>
      <c r="E77" s="41"/>
      <c r="F77" s="41"/>
      <c r="G77" s="40"/>
      <c r="H77" s="41"/>
      <c r="I77" s="41"/>
      <c r="J77" s="40"/>
      <c r="K77" s="40"/>
      <c r="L77" s="40"/>
      <c r="M77" s="42"/>
      <c r="N77" s="42"/>
      <c r="O77" s="42"/>
      <c r="P77" s="42"/>
    </row>
    <row r="78" ht="30" customHeight="1" spans="1:16">
      <c r="A78" s="40"/>
      <c r="B78" s="40"/>
      <c r="C78" s="40"/>
      <c r="D78" s="41"/>
      <c r="E78" s="41"/>
      <c r="F78" s="41"/>
      <c r="G78" s="40"/>
      <c r="H78" s="41"/>
      <c r="I78" s="41"/>
      <c r="J78" s="40"/>
      <c r="K78" s="40"/>
      <c r="L78" s="40"/>
      <c r="M78" s="42"/>
      <c r="N78" s="42"/>
      <c r="O78" s="42"/>
      <c r="P78" s="42"/>
    </row>
    <row r="79" ht="30" customHeight="1"/>
    <row r="80" ht="30" customHeight="1"/>
    <row r="81" ht="30" customHeight="1"/>
    <row r="82" ht="30" customHeight="1"/>
    <row r="83" ht="30" customHeight="1"/>
    <row r="84" ht="30" customHeight="1"/>
    <row r="85" ht="30" customHeight="1"/>
    <row r="86" ht="30" customHeight="1"/>
    <row r="87" ht="30" customHeight="1"/>
    <row r="88" ht="30" customHeight="1"/>
    <row r="89" ht="30" customHeight="1"/>
    <row r="90" ht="30" customHeight="1"/>
    <row r="91" ht="30" customHeight="1"/>
    <row r="92" ht="30" customHeight="1"/>
    <row r="93" ht="30" customHeight="1"/>
    <row r="94" ht="30" customHeight="1"/>
    <row r="95" ht="30" customHeight="1"/>
    <row r="96" ht="30" customHeight="1"/>
    <row r="97" ht="30" customHeight="1"/>
    <row r="98" ht="30" customHeight="1"/>
    <row r="99" ht="30" customHeight="1"/>
    <row r="100" ht="30" customHeight="1"/>
    <row r="101" ht="30" customHeight="1"/>
    <row r="102" ht="30" customHeight="1"/>
    <row r="103" ht="30" customHeight="1"/>
    <row r="104" ht="30" customHeight="1"/>
    <row r="105" ht="30" customHeight="1"/>
    <row r="106" ht="30" customHeight="1"/>
    <row r="107" ht="30" customHeight="1"/>
    <row r="108" ht="30" customHeight="1"/>
    <row r="109" ht="30" customHeight="1"/>
    <row r="110" ht="30" customHeight="1"/>
    <row r="111" ht="30" customHeight="1"/>
    <row r="112" ht="30" customHeight="1"/>
    <row r="113" ht="30" customHeight="1"/>
    <row r="114" ht="30" customHeight="1"/>
    <row r="115" ht="30" customHeight="1"/>
    <row r="116" ht="30" customHeight="1"/>
    <row r="117" ht="30" customHeight="1"/>
    <row r="118" ht="30" customHeight="1"/>
    <row r="119" ht="30" customHeight="1"/>
    <row r="120" ht="30" customHeight="1"/>
    <row r="121" ht="30" customHeight="1"/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  <row r="165" ht="30" customHeight="1"/>
    <row r="166" ht="30" customHeight="1"/>
    <row r="167" ht="30" customHeight="1"/>
    <row r="168" ht="30" customHeight="1"/>
    <row r="169" ht="30" customHeight="1"/>
    <row r="170" ht="30" customHeight="1"/>
    <row r="171" ht="30" customHeight="1"/>
    <row r="172" ht="30" customHeight="1"/>
    <row r="173" ht="30" customHeight="1"/>
    <row r="174" ht="30" customHeight="1"/>
    <row r="175" ht="30" customHeight="1"/>
    <row r="176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  <row r="191" ht="30" customHeight="1"/>
    <row r="192" ht="30" customHeight="1"/>
    <row r="193" ht="30" customHeight="1"/>
    <row r="194" ht="30" customHeight="1"/>
    <row r="195" ht="30" customHeight="1"/>
    <row r="196" ht="30" customHeight="1"/>
    <row r="197" ht="30" customHeight="1"/>
    <row r="198" ht="30" customHeight="1"/>
    <row r="199" ht="30" customHeight="1"/>
    <row r="200" ht="30" customHeight="1"/>
    <row r="201" ht="30" customHeight="1"/>
    <row r="202" ht="30" customHeight="1"/>
  </sheetData>
  <mergeCells count="5">
    <mergeCell ref="A1:P1"/>
    <mergeCell ref="A2:P2"/>
    <mergeCell ref="B26:L26"/>
    <mergeCell ref="B4:B21"/>
    <mergeCell ref="B23:B24"/>
  </mergeCells>
  <pageMargins left="0.330555555555556" right="0.16875" top="0.55" bottom="0.471527777777778" header="0.511805555555556" footer="0.511805555555556"/>
  <pageSetup paperSize="9" orientation="landscape" useFirstPageNumber="1" horizontalDpi="600" verticalDpi="600"/>
  <headerFooter/>
  <ignoredErrors>
    <ignoredError sqref="M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2026-10-20T00:20:00Z</dcterms:created>
  <dcterms:modified xsi:type="dcterms:W3CDTF">2026-10-28T08:08:42Z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3ABF21EAA7DA475DBB931013331092E4_12</vt:lpwstr>
  </property>
  <property fmtid="{D5CDD505-2E9C-101B-9397-08002B2CF9AE}" pid="4" name="CalculationRule">
    <vt:i4>0</vt:i4>
  </property>
</Properties>
</file>