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47"/>
  </bookViews>
  <sheets>
    <sheet name="附件三9月份特困保障金" sheetId="11" r:id="rId1"/>
  </sheets>
  <definedNames>
    <definedName name="_xlnm._FilterDatabase" localSheetId="0" hidden="1">附件三9月份特困保障金!$6:$6</definedName>
    <definedName name="_xlnm.Print_Area" localSheetId="0">附件三9月份特困保障金!$A$1:$AG$31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AG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AG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  <comment ref="AG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<sst xmlns="http://schemas.openxmlformats.org/spreadsheetml/2006/main" count="88" uniqueCount="53">
  <si>
    <t>附件3：</t>
  </si>
  <si>
    <t>永春县2025年9月份特困人员保障金发放情况表</t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</si>
  <si>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</si>
  <si>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</si>
  <si>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</si>
  <si>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</si>
  <si>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</si>
  <si>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</si>
  <si>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</si>
  <si>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</si>
  <si>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</si>
  <si>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</si>
  <si>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</si>
  <si>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</si>
  <si>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</si>
  <si>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</si>
  <si>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</si>
  <si>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</si>
  <si>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</si>
  <si>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</si>
  <si>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</si>
  <si>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永春县伍心养老服务有限公司</t>
  </si>
  <si>
    <t>永春县伊护航家养老管理有限责任公司</t>
  </si>
  <si>
    <t>德化县盈康源敬老院</t>
  </si>
  <si>
    <t>德化县新爱心养老院</t>
  </si>
  <si>
    <t>银行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</si>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</sst>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 26" xfId="50"/>
    <cellStyle name="常规 16" xfId="51"/>
    <cellStyle name="常规 21" xfId="52"/>
    <cellStyle name="常规 15 2 2" xfId="53"/>
    <cellStyle name="常规_呈祥乡_2" xfId="54"/>
    <cellStyle name="常规 2 128" xfId="55"/>
    <cellStyle name="常规 10 2 2" xfId="56"/>
    <cellStyle name="常规_呈祥乡_1" xfId="57"/>
    <cellStyle name="常规 14" xfId="58"/>
    <cellStyle name="常规 2 7" xfId="59"/>
    <cellStyle name="常规 18" xfId="60"/>
    <cellStyle name="常规 23" xfId="61"/>
    <cellStyle name="常规 10 3 3" xfId="62"/>
    <cellStyle name="常规 24" xfId="63"/>
    <cellStyle name="常规 19" xfId="64"/>
    <cellStyle name="常规 2 6" xfId="65"/>
    <cellStyle name="常规 2 5" xfId="66"/>
    <cellStyle name="常规_Sheet2 3" xfId="67"/>
    <cellStyle name="常规 29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 15" xfId="89"/>
    <cellStyle name="常规 20" xfId="90"/>
    <cellStyle name="常规 102" xfId="91"/>
    <cellStyle name="常规 25" xfId="92"/>
    <cellStyle name="常规 30" xfId="93"/>
    <cellStyle name="常规 8" xfId="94"/>
    <cellStyle name="常规 28" xfId="95"/>
    <cellStyle name="常规 9" xfId="96"/>
    <cellStyle name="常规 10 3 2" xfId="97"/>
    <cellStyle name="常规 22" xfId="98"/>
    <cellStyle name="常规 17" xfId="99"/>
    <cellStyle name="常规_城镇低保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1"/>
  <sheetViews>
    <sheetView tabSelected="1" view="pageBreakPreview" zoomScaleNormal="90" workbookViewId="0">
      <pane ySplit="7" topLeftCell="A8" activePane="bottomLeft" state="frozen"/>
      <selection/>
      <selection pane="bottomLeft" activeCell="O7" sqref="O7"/>
    </sheetView>
  </sheetViews>
  <sheetFormatPr defaultColWidth="9" defaultRowHeight="14.25"/>
  <cols>
    <col min="1" max="1" width="3.75" style="2" customWidth="1"/>
    <col min="2" max="2" width="8.5" style="2" customWidth="1"/>
    <col min="3" max="3" width="4.375" style="4" customWidth="1"/>
    <col min="4" max="4" width="4.5" style="2" customWidth="1"/>
    <col min="5" max="5" width="6.5" style="2" customWidth="1"/>
    <col min="6" max="6" width="4" style="2" customWidth="1"/>
    <col min="7" max="7" width="6.25" style="2" customWidth="1"/>
    <col min="8" max="8" width="3.875" style="2" customWidth="1"/>
    <col min="9" max="9" width="4.5" style="2" customWidth="1"/>
    <col min="10" max="10" width="4" style="2" customWidth="1"/>
    <col min="11" max="11" width="5.5" style="2" customWidth="1"/>
    <col min="12" max="16" width="5.75" style="2" customWidth="1"/>
    <col min="17" max="17" width="5.925" style="2" customWidth="1"/>
    <col min="18" max="18" width="6.875" style="2" customWidth="1"/>
    <col min="19" max="19" width="4.75" style="2" customWidth="1"/>
    <col min="20" max="20" width="8.375" style="2" customWidth="1"/>
    <col min="21" max="21" width="5.625" style="2" customWidth="1"/>
    <col min="22" max="22" width="6.125" style="2" customWidth="1"/>
    <col min="23" max="23" width="6.625" style="2" customWidth="1"/>
    <col min="24" max="24" width="6" style="2" customWidth="1"/>
    <col min="25" max="25" width="6.125" style="2" customWidth="1"/>
    <col min="26" max="26" width="5.5" style="2" customWidth="1"/>
    <col min="27" max="27" width="5.375" style="2" customWidth="1"/>
    <col min="28" max="28" width="5.875" style="2" customWidth="1"/>
    <col min="29" max="29" width="5.375" style="2" customWidth="1"/>
    <col min="30" max="30" width="5.625" style="2" customWidth="1"/>
    <col min="31" max="31" width="6.375" style="2" customWidth="1"/>
    <col min="32" max="16384" width="9" style="2"/>
  </cols>
  <sheetData>
    <row r="1" spans="1:1">
      <c r="A1" s="2" t="s">
        <v>0</v>
      </c>
    </row>
    <row r="2" s="1" customFormat="1" ht="55" customHeight="1" spans="1:3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ht="23" customHeight="1" spans="1:33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6</v>
      </c>
      <c r="H3" s="6" t="s">
        <v>8</v>
      </c>
      <c r="I3" s="6" t="s">
        <v>6</v>
      </c>
      <c r="J3" s="6" t="s">
        <v>9</v>
      </c>
      <c r="K3" s="6" t="s">
        <v>6</v>
      </c>
      <c r="L3" s="15" t="s">
        <v>10</v>
      </c>
      <c r="M3" s="16"/>
      <c r="N3" s="16"/>
      <c r="O3" s="16"/>
      <c r="P3" s="16"/>
      <c r="Q3" s="16"/>
      <c r="R3" s="16"/>
      <c r="S3" s="19" t="s">
        <v>11</v>
      </c>
      <c r="T3" s="19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9" t="s">
        <v>12</v>
      </c>
    </row>
    <row r="4" ht="23" customHeight="1" spans="1:33">
      <c r="A4" s="8"/>
      <c r="B4" s="9"/>
      <c r="C4" s="8"/>
      <c r="D4" s="8"/>
      <c r="E4" s="8"/>
      <c r="F4" s="8"/>
      <c r="G4" s="8"/>
      <c r="H4" s="8"/>
      <c r="I4" s="8"/>
      <c r="J4" s="8"/>
      <c r="K4" s="8"/>
      <c r="L4" s="17"/>
      <c r="M4" s="18"/>
      <c r="N4" s="18"/>
      <c r="O4" s="18"/>
      <c r="P4" s="18"/>
      <c r="Q4" s="18"/>
      <c r="R4" s="18"/>
      <c r="S4" s="19"/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19"/>
    </row>
    <row r="5" ht="50" customHeight="1" spans="1:33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15" t="s">
        <v>19</v>
      </c>
      <c r="S5" s="19"/>
      <c r="T5" s="19"/>
      <c r="U5" s="19" t="s">
        <v>20</v>
      </c>
      <c r="V5" s="19"/>
      <c r="W5" s="21" t="s">
        <v>21</v>
      </c>
      <c r="X5" s="22"/>
      <c r="Y5" s="21" t="s">
        <v>22</v>
      </c>
      <c r="Z5" s="21"/>
      <c r="AA5" s="19" t="s">
        <v>23</v>
      </c>
      <c r="AB5" s="19"/>
      <c r="AC5" s="26" t="s">
        <v>24</v>
      </c>
      <c r="AD5" s="21"/>
      <c r="AE5" s="26" t="s">
        <v>25</v>
      </c>
      <c r="AF5" s="22"/>
      <c r="AG5" s="19"/>
    </row>
    <row r="6" ht="23" customHeight="1" spans="1:33">
      <c r="A6" s="8"/>
      <c r="B6" s="9"/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3"/>
      <c r="S6" s="19" t="s">
        <v>26</v>
      </c>
      <c r="T6" s="19" t="s">
        <v>27</v>
      </c>
      <c r="U6" s="19" t="s">
        <v>26</v>
      </c>
      <c r="V6" s="19" t="s">
        <v>27</v>
      </c>
      <c r="W6" s="19" t="s">
        <v>26</v>
      </c>
      <c r="X6" s="19" t="s">
        <v>27</v>
      </c>
      <c r="Y6" s="19" t="s">
        <v>26</v>
      </c>
      <c r="Z6" s="19" t="s">
        <v>27</v>
      </c>
      <c r="AA6" s="19" t="s">
        <v>26</v>
      </c>
      <c r="AB6" s="19" t="s">
        <v>27</v>
      </c>
      <c r="AC6" s="19" t="s">
        <v>26</v>
      </c>
      <c r="AD6" s="19" t="s">
        <v>27</v>
      </c>
      <c r="AE6" s="19" t="s">
        <v>26</v>
      </c>
      <c r="AF6" s="19" t="s">
        <v>27</v>
      </c>
      <c r="AG6" s="19"/>
    </row>
    <row r="7" ht="23" customHeight="1" spans="1:33">
      <c r="A7" s="8"/>
      <c r="B7" s="9"/>
      <c r="C7" s="6" t="s">
        <v>28</v>
      </c>
      <c r="D7" s="11" t="s">
        <v>29</v>
      </c>
      <c r="E7" s="11" t="s">
        <v>30</v>
      </c>
      <c r="F7" s="11" t="s">
        <v>29</v>
      </c>
      <c r="G7" s="11" t="s">
        <v>30</v>
      </c>
      <c r="H7" s="11" t="s">
        <v>29</v>
      </c>
      <c r="I7" s="11" t="s">
        <v>30</v>
      </c>
      <c r="J7" s="11" t="s">
        <v>29</v>
      </c>
      <c r="K7" s="11" t="s">
        <v>30</v>
      </c>
      <c r="L7" s="11" t="s">
        <v>30</v>
      </c>
      <c r="M7" s="11" t="s">
        <v>30</v>
      </c>
      <c r="N7" s="11" t="s">
        <v>30</v>
      </c>
      <c r="O7" s="11" t="s">
        <v>30</v>
      </c>
      <c r="P7" s="11" t="s">
        <v>30</v>
      </c>
      <c r="Q7" s="11" t="s">
        <v>30</v>
      </c>
      <c r="R7" s="24" t="s">
        <v>30</v>
      </c>
      <c r="S7" s="19" t="s">
        <v>29</v>
      </c>
      <c r="T7" s="19" t="s">
        <v>30</v>
      </c>
      <c r="U7" s="19" t="s">
        <v>29</v>
      </c>
      <c r="V7" s="19" t="s">
        <v>30</v>
      </c>
      <c r="W7" s="19"/>
      <c r="X7" s="19"/>
      <c r="Y7" s="19"/>
      <c r="Z7" s="19"/>
      <c r="AA7" s="19"/>
      <c r="AB7" s="19"/>
      <c r="AC7" s="19"/>
      <c r="AD7" s="19"/>
      <c r="AE7" s="19" t="s">
        <v>29</v>
      </c>
      <c r="AF7" s="19" t="s">
        <v>30</v>
      </c>
      <c r="AG7" s="19"/>
    </row>
    <row r="8" s="2" customFormat="1" ht="21" customHeight="1" spans="1:33">
      <c r="A8" s="11">
        <v>1</v>
      </c>
      <c r="B8" s="12" t="s">
        <v>31</v>
      </c>
      <c r="C8" s="13">
        <v>58</v>
      </c>
      <c r="D8" s="13">
        <v>31</v>
      </c>
      <c r="E8" s="13">
        <f t="shared" ref="E8:E29" si="0">D8*1099</f>
        <v>34069</v>
      </c>
      <c r="F8" s="13">
        <v>8</v>
      </c>
      <c r="G8" s="13">
        <f t="shared" ref="G8:G17" si="1">F8*1648</f>
        <v>13184</v>
      </c>
      <c r="H8" s="13">
        <v>3</v>
      </c>
      <c r="I8" s="13">
        <f>H8*1099</f>
        <v>3297</v>
      </c>
      <c r="J8" s="13">
        <v>16</v>
      </c>
      <c r="K8" s="13">
        <f>J8*1648</f>
        <v>26368</v>
      </c>
      <c r="L8" s="13">
        <v>5330</v>
      </c>
      <c r="M8" s="13">
        <v>307</v>
      </c>
      <c r="N8" s="13">
        <v>4088</v>
      </c>
      <c r="O8" s="13">
        <v>1534</v>
      </c>
      <c r="P8" s="13"/>
      <c r="Q8" s="13">
        <v>32214</v>
      </c>
      <c r="R8" s="13">
        <f t="shared" ref="R8:R29" si="2">L8+M8+N8+O8+P8+Q8</f>
        <v>43473</v>
      </c>
      <c r="S8" s="13">
        <f t="shared" ref="S8:S26" si="3">D8+F8+H8+J8</f>
        <v>58</v>
      </c>
      <c r="T8" s="25">
        <f t="shared" ref="T8:T29" si="4">E8+G8+I8+K8+R8</f>
        <v>120391</v>
      </c>
      <c r="U8" s="13">
        <v>21</v>
      </c>
      <c r="V8" s="13">
        <f t="shared" ref="V8:V17" si="5">U8*3182</f>
        <v>66822</v>
      </c>
      <c r="W8" s="13">
        <v>3</v>
      </c>
      <c r="X8" s="13">
        <v>6785</v>
      </c>
      <c r="Y8" s="13"/>
      <c r="Z8" s="13"/>
      <c r="AA8" s="13"/>
      <c r="AB8" s="13"/>
      <c r="AC8" s="13"/>
      <c r="AD8" s="13"/>
      <c r="AE8" s="13">
        <f t="shared" ref="AE8:AE11" si="6">S8-U8-W8</f>
        <v>34</v>
      </c>
      <c r="AF8" s="13">
        <f t="shared" ref="AF8:AF11" si="7">T8-V8-X8</f>
        <v>46784</v>
      </c>
      <c r="AG8" s="27"/>
    </row>
    <row r="9" s="2" customFormat="1" ht="21" customHeight="1" spans="1:33">
      <c r="A9" s="11">
        <v>2</v>
      </c>
      <c r="B9" s="12" t="s">
        <v>32</v>
      </c>
      <c r="C9" s="13">
        <v>25</v>
      </c>
      <c r="D9" s="13">
        <v>11</v>
      </c>
      <c r="E9" s="13">
        <f t="shared" si="0"/>
        <v>12089</v>
      </c>
      <c r="F9" s="13">
        <v>14</v>
      </c>
      <c r="G9" s="13">
        <f t="shared" si="1"/>
        <v>23072</v>
      </c>
      <c r="H9" s="13"/>
      <c r="I9" s="13"/>
      <c r="J9" s="13"/>
      <c r="K9" s="13"/>
      <c r="L9" s="13">
        <v>1025</v>
      </c>
      <c r="M9" s="13"/>
      <c r="N9" s="13">
        <v>1533</v>
      </c>
      <c r="O9" s="13">
        <v>1534</v>
      </c>
      <c r="P9" s="13">
        <v>3069</v>
      </c>
      <c r="Q9" s="13">
        <v>18408</v>
      </c>
      <c r="R9" s="13">
        <f t="shared" si="2"/>
        <v>25569</v>
      </c>
      <c r="S9" s="13">
        <f t="shared" si="3"/>
        <v>25</v>
      </c>
      <c r="T9" s="25">
        <f t="shared" si="4"/>
        <v>60730</v>
      </c>
      <c r="U9" s="13">
        <v>8</v>
      </c>
      <c r="V9" s="13">
        <f t="shared" si="5"/>
        <v>25456</v>
      </c>
      <c r="W9" s="13">
        <v>5</v>
      </c>
      <c r="X9" s="13">
        <v>14376</v>
      </c>
      <c r="Y9" s="13">
        <v>1</v>
      </c>
      <c r="Z9" s="13">
        <v>3182</v>
      </c>
      <c r="AA9" s="13"/>
      <c r="AB9" s="13"/>
      <c r="AC9" s="13"/>
      <c r="AD9" s="13"/>
      <c r="AE9" s="13">
        <f>S9-U9-W9-Y9</f>
        <v>11</v>
      </c>
      <c r="AF9" s="13">
        <f>T9-V9-X9-Z9</f>
        <v>17716</v>
      </c>
      <c r="AG9" s="27"/>
    </row>
    <row r="10" s="2" customFormat="1" ht="21" customHeight="1" spans="1:33">
      <c r="A10" s="11">
        <v>3</v>
      </c>
      <c r="B10" s="12" t="s">
        <v>33</v>
      </c>
      <c r="C10" s="13">
        <v>5</v>
      </c>
      <c r="D10" s="13">
        <v>2</v>
      </c>
      <c r="E10" s="13">
        <f t="shared" si="0"/>
        <v>2198</v>
      </c>
      <c r="F10" s="13">
        <v>3</v>
      </c>
      <c r="G10" s="13">
        <f t="shared" si="1"/>
        <v>4944</v>
      </c>
      <c r="H10" s="13"/>
      <c r="I10" s="13"/>
      <c r="J10" s="13"/>
      <c r="K10" s="13"/>
      <c r="L10" s="13"/>
      <c r="M10" s="13"/>
      <c r="N10" s="13">
        <v>1022</v>
      </c>
      <c r="O10" s="13"/>
      <c r="P10" s="13"/>
      <c r="Q10" s="13">
        <v>4602</v>
      </c>
      <c r="R10" s="13">
        <f t="shared" si="2"/>
        <v>5624</v>
      </c>
      <c r="S10" s="13">
        <f t="shared" si="3"/>
        <v>5</v>
      </c>
      <c r="T10" s="25">
        <f t="shared" si="4"/>
        <v>12766</v>
      </c>
      <c r="U10" s="13">
        <v>3</v>
      </c>
      <c r="V10" s="13">
        <f t="shared" si="5"/>
        <v>9546</v>
      </c>
      <c r="W10" s="13"/>
      <c r="X10" s="13"/>
      <c r="Y10" s="13"/>
      <c r="Z10" s="13"/>
      <c r="AA10" s="13"/>
      <c r="AB10" s="13"/>
      <c r="AC10" s="13"/>
      <c r="AD10" s="13"/>
      <c r="AE10" s="13">
        <f t="shared" si="6"/>
        <v>2</v>
      </c>
      <c r="AF10" s="13">
        <f t="shared" si="7"/>
        <v>3220</v>
      </c>
      <c r="AG10" s="27"/>
    </row>
    <row r="11" s="2" customFormat="1" ht="21" customHeight="1" spans="1:33">
      <c r="A11" s="11">
        <v>4</v>
      </c>
      <c r="B11" s="12" t="s">
        <v>34</v>
      </c>
      <c r="C11" s="13">
        <v>3</v>
      </c>
      <c r="D11" s="13">
        <v>1</v>
      </c>
      <c r="E11" s="13">
        <f t="shared" si="0"/>
        <v>1099</v>
      </c>
      <c r="F11" s="13">
        <v>2</v>
      </c>
      <c r="G11" s="13">
        <f t="shared" si="1"/>
        <v>3296</v>
      </c>
      <c r="H11" s="13"/>
      <c r="I11" s="13"/>
      <c r="J11" s="13"/>
      <c r="K11" s="13"/>
      <c r="L11" s="13"/>
      <c r="M11" s="13"/>
      <c r="N11" s="13">
        <v>511</v>
      </c>
      <c r="O11" s="13"/>
      <c r="P11" s="13"/>
      <c r="Q11" s="13">
        <v>3068</v>
      </c>
      <c r="R11" s="13">
        <f t="shared" si="2"/>
        <v>3579</v>
      </c>
      <c r="S11" s="13">
        <f t="shared" si="3"/>
        <v>3</v>
      </c>
      <c r="T11" s="25">
        <f t="shared" si="4"/>
        <v>7974</v>
      </c>
      <c r="U11" s="13">
        <v>2</v>
      </c>
      <c r="V11" s="13">
        <f t="shared" si="5"/>
        <v>6364</v>
      </c>
      <c r="W11" s="13"/>
      <c r="X11" s="13"/>
      <c r="Y11" s="13"/>
      <c r="Z11" s="13"/>
      <c r="AA11" s="13"/>
      <c r="AB11" s="13"/>
      <c r="AC11" s="13"/>
      <c r="AD11" s="13"/>
      <c r="AE11" s="13">
        <f t="shared" si="6"/>
        <v>1</v>
      </c>
      <c r="AF11" s="13">
        <f t="shared" si="7"/>
        <v>1610</v>
      </c>
      <c r="AG11" s="27"/>
    </row>
    <row r="12" s="2" customFormat="1" ht="21" customHeight="1" spans="1:33">
      <c r="A12" s="11">
        <v>5</v>
      </c>
      <c r="B12" s="12" t="s">
        <v>35</v>
      </c>
      <c r="C12" s="13">
        <v>82</v>
      </c>
      <c r="D12" s="13">
        <v>71</v>
      </c>
      <c r="E12" s="13">
        <f t="shared" si="0"/>
        <v>78029</v>
      </c>
      <c r="F12" s="13">
        <v>14</v>
      </c>
      <c r="G12" s="13">
        <f t="shared" si="1"/>
        <v>23072</v>
      </c>
      <c r="H12" s="13"/>
      <c r="I12" s="13"/>
      <c r="J12" s="13"/>
      <c r="K12" s="13"/>
      <c r="L12" s="13">
        <v>10865</v>
      </c>
      <c r="M12" s="13"/>
      <c r="N12" s="13">
        <v>9198</v>
      </c>
      <c r="O12" s="13"/>
      <c r="P12" s="13"/>
      <c r="Q12" s="13">
        <v>21476</v>
      </c>
      <c r="R12" s="13">
        <f t="shared" si="2"/>
        <v>41539</v>
      </c>
      <c r="S12" s="13">
        <f t="shared" si="3"/>
        <v>85</v>
      </c>
      <c r="T12" s="25">
        <f t="shared" si="4"/>
        <v>142640</v>
      </c>
      <c r="U12" s="13">
        <v>10</v>
      </c>
      <c r="V12" s="13">
        <f t="shared" si="5"/>
        <v>31820</v>
      </c>
      <c r="W12" s="13">
        <v>3</v>
      </c>
      <c r="X12" s="13">
        <v>9546</v>
      </c>
      <c r="Y12" s="13"/>
      <c r="Z12" s="13"/>
      <c r="AA12" s="13"/>
      <c r="AB12" s="13"/>
      <c r="AC12" s="13">
        <v>1</v>
      </c>
      <c r="AD12" s="13">
        <v>3182</v>
      </c>
      <c r="AE12" s="13">
        <f>S12-U12-W12-AC12</f>
        <v>71</v>
      </c>
      <c r="AF12" s="13">
        <f>T12-V12-X12-AD12</f>
        <v>98092</v>
      </c>
      <c r="AG12" s="27"/>
    </row>
    <row r="13" s="2" customFormat="1" ht="21" customHeight="1" spans="1:33">
      <c r="A13" s="11">
        <v>6</v>
      </c>
      <c r="B13" s="12" t="s">
        <v>36</v>
      </c>
      <c r="C13" s="13">
        <v>84</v>
      </c>
      <c r="D13" s="13">
        <v>70</v>
      </c>
      <c r="E13" s="13">
        <f t="shared" si="0"/>
        <v>76930</v>
      </c>
      <c r="F13" s="13">
        <v>14</v>
      </c>
      <c r="G13" s="13">
        <f t="shared" si="1"/>
        <v>23072</v>
      </c>
      <c r="H13" s="13"/>
      <c r="I13" s="13"/>
      <c r="J13" s="13"/>
      <c r="K13" s="13"/>
      <c r="L13" s="13">
        <v>9840</v>
      </c>
      <c r="M13" s="13">
        <v>307</v>
      </c>
      <c r="N13" s="13">
        <v>8687</v>
      </c>
      <c r="O13" s="13"/>
      <c r="P13" s="13">
        <v>5115</v>
      </c>
      <c r="Q13" s="13">
        <v>19942</v>
      </c>
      <c r="R13" s="13">
        <f t="shared" si="2"/>
        <v>43891</v>
      </c>
      <c r="S13" s="13">
        <f t="shared" si="3"/>
        <v>84</v>
      </c>
      <c r="T13" s="25">
        <f t="shared" si="4"/>
        <v>143893</v>
      </c>
      <c r="U13" s="13">
        <v>8</v>
      </c>
      <c r="V13" s="13">
        <f t="shared" si="5"/>
        <v>25456</v>
      </c>
      <c r="W13" s="13">
        <v>5</v>
      </c>
      <c r="X13" s="13">
        <v>14683</v>
      </c>
      <c r="Y13" s="13">
        <v>1</v>
      </c>
      <c r="Z13" s="13">
        <v>3182</v>
      </c>
      <c r="AA13" s="25"/>
      <c r="AB13" s="25"/>
      <c r="AC13" s="25"/>
      <c r="AD13" s="25"/>
      <c r="AE13" s="13">
        <f>S13-U13-W13-Y13</f>
        <v>70</v>
      </c>
      <c r="AF13" s="13">
        <f>T13-V13-X13-Z13</f>
        <v>100572</v>
      </c>
      <c r="AG13" s="28"/>
    </row>
    <row r="14" s="2" customFormat="1" ht="21" customHeight="1" spans="1:33">
      <c r="A14" s="11">
        <v>7</v>
      </c>
      <c r="B14" s="12" t="s">
        <v>37</v>
      </c>
      <c r="C14" s="13">
        <v>38</v>
      </c>
      <c r="D14" s="13">
        <v>26</v>
      </c>
      <c r="E14" s="13">
        <f t="shared" si="0"/>
        <v>28574</v>
      </c>
      <c r="F14" s="13">
        <v>10</v>
      </c>
      <c r="G14" s="13">
        <f t="shared" si="1"/>
        <v>16480</v>
      </c>
      <c r="H14" s="13"/>
      <c r="I14" s="13"/>
      <c r="J14" s="13">
        <v>2</v>
      </c>
      <c r="K14" s="13">
        <f>J14*1648</f>
        <v>3296</v>
      </c>
      <c r="L14" s="13">
        <v>2870</v>
      </c>
      <c r="M14" s="13"/>
      <c r="N14" s="13">
        <v>6132</v>
      </c>
      <c r="O14" s="13">
        <v>767</v>
      </c>
      <c r="P14" s="13"/>
      <c r="Q14" s="13">
        <v>16874</v>
      </c>
      <c r="R14" s="13">
        <f t="shared" si="2"/>
        <v>26643</v>
      </c>
      <c r="S14" s="13">
        <f t="shared" si="3"/>
        <v>38</v>
      </c>
      <c r="T14" s="25">
        <f t="shared" si="4"/>
        <v>74993</v>
      </c>
      <c r="U14" s="13">
        <v>10</v>
      </c>
      <c r="V14" s="13">
        <f t="shared" si="5"/>
        <v>31820</v>
      </c>
      <c r="W14" s="13">
        <v>2</v>
      </c>
      <c r="X14" s="13">
        <v>5597</v>
      </c>
      <c r="Y14" s="13"/>
      <c r="Z14" s="13"/>
      <c r="AA14" s="13"/>
      <c r="AB14" s="13"/>
      <c r="AC14" s="13"/>
      <c r="AD14" s="13"/>
      <c r="AE14" s="13">
        <f t="shared" ref="AE14:AE22" si="8">S14-U14-W14</f>
        <v>26</v>
      </c>
      <c r="AF14" s="13">
        <f t="shared" ref="AF14:AF22" si="9">T14-V14-X14</f>
        <v>37576</v>
      </c>
      <c r="AG14" s="27"/>
    </row>
    <row r="15" s="2" customFormat="1" ht="21" customHeight="1" spans="1:33">
      <c r="A15" s="11">
        <v>8</v>
      </c>
      <c r="B15" s="12" t="s">
        <v>38</v>
      </c>
      <c r="C15" s="13">
        <v>53</v>
      </c>
      <c r="D15" s="13">
        <v>39</v>
      </c>
      <c r="E15" s="13">
        <f t="shared" si="0"/>
        <v>42861</v>
      </c>
      <c r="F15" s="13">
        <v>14</v>
      </c>
      <c r="G15" s="13">
        <f t="shared" si="1"/>
        <v>23072</v>
      </c>
      <c r="H15" s="13"/>
      <c r="I15" s="13"/>
      <c r="J15" s="13"/>
      <c r="K15" s="13"/>
      <c r="L15" s="13">
        <v>6560</v>
      </c>
      <c r="M15" s="13">
        <v>1228</v>
      </c>
      <c r="N15" s="13">
        <v>3066</v>
      </c>
      <c r="O15" s="13">
        <v>1534</v>
      </c>
      <c r="P15" s="13">
        <v>1023</v>
      </c>
      <c r="Q15" s="13">
        <v>12272</v>
      </c>
      <c r="R15" s="13">
        <f t="shared" si="2"/>
        <v>25683</v>
      </c>
      <c r="S15" s="13">
        <f t="shared" si="3"/>
        <v>53</v>
      </c>
      <c r="T15" s="25">
        <f t="shared" si="4"/>
        <v>91616</v>
      </c>
      <c r="U15" s="13">
        <v>6</v>
      </c>
      <c r="V15" s="13">
        <f t="shared" si="5"/>
        <v>19092</v>
      </c>
      <c r="W15" s="13">
        <v>1</v>
      </c>
      <c r="X15" s="13">
        <v>3182</v>
      </c>
      <c r="Y15" s="13"/>
      <c r="Z15" s="13"/>
      <c r="AA15" s="13"/>
      <c r="AB15" s="13"/>
      <c r="AC15" s="13"/>
      <c r="AD15" s="13"/>
      <c r="AE15" s="13">
        <f t="shared" si="8"/>
        <v>46</v>
      </c>
      <c r="AF15" s="13">
        <f t="shared" si="9"/>
        <v>69342</v>
      </c>
      <c r="AG15" s="27"/>
    </row>
    <row r="16" s="2" customFormat="1" ht="21" customHeight="1" spans="1:33">
      <c r="A16" s="11">
        <v>9</v>
      </c>
      <c r="B16" s="12" t="s">
        <v>39</v>
      </c>
      <c r="C16" s="13">
        <v>43</v>
      </c>
      <c r="D16" s="13">
        <v>36</v>
      </c>
      <c r="E16" s="13">
        <f t="shared" si="0"/>
        <v>39564</v>
      </c>
      <c r="F16" s="13">
        <v>7</v>
      </c>
      <c r="G16" s="13">
        <f t="shared" si="1"/>
        <v>11536</v>
      </c>
      <c r="H16" s="13"/>
      <c r="I16" s="13"/>
      <c r="J16" s="13"/>
      <c r="K16" s="13"/>
      <c r="L16" s="13">
        <v>5945</v>
      </c>
      <c r="M16" s="13"/>
      <c r="N16" s="13">
        <v>2555</v>
      </c>
      <c r="O16" s="13"/>
      <c r="P16" s="13">
        <v>2046</v>
      </c>
      <c r="Q16" s="13">
        <v>10738</v>
      </c>
      <c r="R16" s="13">
        <f t="shared" si="2"/>
        <v>21284</v>
      </c>
      <c r="S16" s="13">
        <f t="shared" si="3"/>
        <v>43</v>
      </c>
      <c r="T16" s="25">
        <f t="shared" si="4"/>
        <v>72384</v>
      </c>
      <c r="U16" s="13">
        <v>3</v>
      </c>
      <c r="V16" s="13">
        <f t="shared" si="5"/>
        <v>9546</v>
      </c>
      <c r="W16" s="13">
        <v>4</v>
      </c>
      <c r="X16" s="13">
        <v>12728</v>
      </c>
      <c r="Y16" s="13"/>
      <c r="Z16" s="13"/>
      <c r="AA16" s="13"/>
      <c r="AB16" s="13"/>
      <c r="AC16" s="13"/>
      <c r="AD16" s="13"/>
      <c r="AE16" s="13">
        <f t="shared" si="8"/>
        <v>36</v>
      </c>
      <c r="AF16" s="13">
        <f t="shared" si="9"/>
        <v>50110</v>
      </c>
      <c r="AG16" s="27"/>
    </row>
    <row r="17" s="2" customFormat="1" ht="21" customHeight="1" spans="1:33">
      <c r="A17" s="11">
        <v>10</v>
      </c>
      <c r="B17" s="12" t="s">
        <v>40</v>
      </c>
      <c r="C17" s="13">
        <v>9</v>
      </c>
      <c r="D17" s="13">
        <v>7</v>
      </c>
      <c r="E17" s="13">
        <f t="shared" si="0"/>
        <v>7693</v>
      </c>
      <c r="F17" s="13">
        <v>2</v>
      </c>
      <c r="G17" s="13">
        <f t="shared" si="1"/>
        <v>3296</v>
      </c>
      <c r="H17" s="13"/>
      <c r="I17" s="13"/>
      <c r="J17" s="13"/>
      <c r="K17" s="13"/>
      <c r="L17" s="13">
        <v>1025</v>
      </c>
      <c r="M17" s="13"/>
      <c r="N17" s="13">
        <v>1022</v>
      </c>
      <c r="O17" s="13"/>
      <c r="P17" s="13"/>
      <c r="Q17" s="13">
        <v>3068</v>
      </c>
      <c r="R17" s="13">
        <f t="shared" si="2"/>
        <v>5115</v>
      </c>
      <c r="S17" s="13">
        <f t="shared" si="3"/>
        <v>9</v>
      </c>
      <c r="T17" s="25">
        <f t="shared" si="4"/>
        <v>16104</v>
      </c>
      <c r="U17" s="13">
        <v>1</v>
      </c>
      <c r="V17" s="13">
        <f t="shared" si="5"/>
        <v>3182</v>
      </c>
      <c r="W17" s="13">
        <v>1</v>
      </c>
      <c r="X17" s="13">
        <v>3182</v>
      </c>
      <c r="Y17" s="13"/>
      <c r="Z17" s="13"/>
      <c r="AA17" s="13"/>
      <c r="AB17" s="13"/>
      <c r="AC17" s="13"/>
      <c r="AD17" s="13"/>
      <c r="AE17" s="13">
        <f t="shared" si="8"/>
        <v>7</v>
      </c>
      <c r="AF17" s="13">
        <f t="shared" si="9"/>
        <v>9740</v>
      </c>
      <c r="AG17" s="27"/>
    </row>
    <row r="18" s="2" customFormat="1" ht="21" customHeight="1" spans="1:33">
      <c r="A18" s="11">
        <v>11</v>
      </c>
      <c r="B18" s="12" t="s">
        <v>41</v>
      </c>
      <c r="C18" s="13">
        <v>19</v>
      </c>
      <c r="D18" s="13">
        <v>19</v>
      </c>
      <c r="E18" s="13">
        <f t="shared" si="0"/>
        <v>20881</v>
      </c>
      <c r="F18" s="13"/>
      <c r="G18" s="13"/>
      <c r="H18" s="13"/>
      <c r="I18" s="13"/>
      <c r="J18" s="13"/>
      <c r="K18" s="13"/>
      <c r="L18" s="13">
        <v>2665</v>
      </c>
      <c r="M18" s="13"/>
      <c r="N18" s="13">
        <v>2044</v>
      </c>
      <c r="O18" s="13"/>
      <c r="P18" s="13">
        <v>2046</v>
      </c>
      <c r="Q18" s="13"/>
      <c r="R18" s="13">
        <f t="shared" si="2"/>
        <v>6755</v>
      </c>
      <c r="S18" s="13">
        <f t="shared" si="3"/>
        <v>19</v>
      </c>
      <c r="T18" s="25">
        <f t="shared" si="4"/>
        <v>27636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>
        <f t="shared" si="8"/>
        <v>19</v>
      </c>
      <c r="AF18" s="13">
        <f t="shared" si="9"/>
        <v>27636</v>
      </c>
      <c r="AG18" s="27"/>
    </row>
    <row r="19" s="2" customFormat="1" ht="21" customHeight="1" spans="1:33">
      <c r="A19" s="11">
        <v>12</v>
      </c>
      <c r="B19" s="12" t="s">
        <v>42</v>
      </c>
      <c r="C19" s="13">
        <v>41</v>
      </c>
      <c r="D19" s="13">
        <v>39</v>
      </c>
      <c r="E19" s="13">
        <f t="shared" si="0"/>
        <v>42861</v>
      </c>
      <c r="F19" s="13">
        <v>3</v>
      </c>
      <c r="G19" s="13">
        <f t="shared" ref="G19:G29" si="10">F19*1648</f>
        <v>4944</v>
      </c>
      <c r="H19" s="13"/>
      <c r="I19" s="13"/>
      <c r="J19" s="13"/>
      <c r="K19" s="13"/>
      <c r="L19" s="13">
        <v>6150</v>
      </c>
      <c r="M19" s="13"/>
      <c r="N19" s="13">
        <v>4599</v>
      </c>
      <c r="O19" s="13"/>
      <c r="P19" s="13"/>
      <c r="Q19" s="13">
        <v>4602</v>
      </c>
      <c r="R19" s="13">
        <f t="shared" si="2"/>
        <v>15351</v>
      </c>
      <c r="S19" s="13">
        <f t="shared" si="3"/>
        <v>42</v>
      </c>
      <c r="T19" s="25">
        <f t="shared" si="4"/>
        <v>63156</v>
      </c>
      <c r="U19" s="13">
        <v>3</v>
      </c>
      <c r="V19" s="13">
        <f t="shared" ref="V19:V29" si="11">U19*3182</f>
        <v>9546</v>
      </c>
      <c r="W19" s="13"/>
      <c r="X19" s="13"/>
      <c r="Y19" s="13"/>
      <c r="Z19" s="13"/>
      <c r="AA19" s="13"/>
      <c r="AB19" s="13"/>
      <c r="AC19" s="13"/>
      <c r="AD19" s="13"/>
      <c r="AE19" s="13">
        <f t="shared" si="8"/>
        <v>39</v>
      </c>
      <c r="AF19" s="13">
        <f t="shared" si="9"/>
        <v>53610</v>
      </c>
      <c r="AG19" s="29"/>
    </row>
    <row r="20" s="2" customFormat="1" ht="21" customHeight="1" spans="1:33">
      <c r="A20" s="11">
        <v>13</v>
      </c>
      <c r="B20" s="12" t="s">
        <v>43</v>
      </c>
      <c r="C20" s="13">
        <v>37</v>
      </c>
      <c r="D20" s="13">
        <v>35</v>
      </c>
      <c r="E20" s="13">
        <f t="shared" si="0"/>
        <v>38465</v>
      </c>
      <c r="F20" s="13">
        <v>3</v>
      </c>
      <c r="G20" s="13">
        <f t="shared" si="10"/>
        <v>4944</v>
      </c>
      <c r="H20" s="13"/>
      <c r="I20" s="13"/>
      <c r="J20" s="13"/>
      <c r="K20" s="13"/>
      <c r="L20" s="13">
        <v>5125</v>
      </c>
      <c r="M20" s="13"/>
      <c r="N20" s="13">
        <v>4088</v>
      </c>
      <c r="O20" s="13"/>
      <c r="P20" s="13">
        <v>2046</v>
      </c>
      <c r="Q20" s="13">
        <v>4602</v>
      </c>
      <c r="R20" s="13">
        <f t="shared" si="2"/>
        <v>15861</v>
      </c>
      <c r="S20" s="13">
        <f t="shared" si="3"/>
        <v>38</v>
      </c>
      <c r="T20" s="25">
        <f t="shared" si="4"/>
        <v>59270</v>
      </c>
      <c r="U20" s="13">
        <v>3</v>
      </c>
      <c r="V20" s="13">
        <f t="shared" si="11"/>
        <v>9546</v>
      </c>
      <c r="W20" s="13"/>
      <c r="X20" s="13"/>
      <c r="Y20" s="13"/>
      <c r="Z20" s="13"/>
      <c r="AA20" s="13"/>
      <c r="AB20" s="13"/>
      <c r="AC20" s="13"/>
      <c r="AD20" s="13"/>
      <c r="AE20" s="13">
        <f t="shared" si="8"/>
        <v>35</v>
      </c>
      <c r="AF20" s="13">
        <f t="shared" si="9"/>
        <v>49724</v>
      </c>
      <c r="AG20" s="30"/>
    </row>
    <row r="21" s="2" customFormat="1" ht="21" customHeight="1" spans="1:33">
      <c r="A21" s="11">
        <v>14</v>
      </c>
      <c r="B21" s="12" t="s">
        <v>44</v>
      </c>
      <c r="C21" s="13">
        <v>9</v>
      </c>
      <c r="D21" s="13">
        <v>8</v>
      </c>
      <c r="E21" s="13">
        <f t="shared" si="0"/>
        <v>8792</v>
      </c>
      <c r="F21" s="13">
        <v>1</v>
      </c>
      <c r="G21" s="13">
        <f t="shared" si="10"/>
        <v>1648</v>
      </c>
      <c r="H21" s="13"/>
      <c r="I21" s="13"/>
      <c r="J21" s="13"/>
      <c r="K21" s="13"/>
      <c r="L21" s="13">
        <v>820</v>
      </c>
      <c r="M21" s="13"/>
      <c r="N21" s="13">
        <v>2044</v>
      </c>
      <c r="O21" s="13"/>
      <c r="P21" s="13"/>
      <c r="Q21" s="13">
        <v>1534</v>
      </c>
      <c r="R21" s="13">
        <f t="shared" si="2"/>
        <v>4398</v>
      </c>
      <c r="S21" s="13">
        <f t="shared" si="3"/>
        <v>9</v>
      </c>
      <c r="T21" s="25">
        <f t="shared" si="4"/>
        <v>14838</v>
      </c>
      <c r="U21" s="13">
        <v>1</v>
      </c>
      <c r="V21" s="13">
        <f t="shared" si="11"/>
        <v>3182</v>
      </c>
      <c r="W21" s="13"/>
      <c r="X21" s="13"/>
      <c r="Y21" s="13"/>
      <c r="Z21" s="13"/>
      <c r="AA21" s="13"/>
      <c r="AB21" s="13"/>
      <c r="AC21" s="13"/>
      <c r="AD21" s="13"/>
      <c r="AE21" s="13">
        <f t="shared" si="8"/>
        <v>8</v>
      </c>
      <c r="AF21" s="13">
        <f t="shared" si="9"/>
        <v>11656</v>
      </c>
      <c r="AG21" s="27"/>
    </row>
    <row r="22" s="2" customFormat="1" ht="21" customHeight="1" spans="1:33">
      <c r="A22" s="11">
        <v>15</v>
      </c>
      <c r="B22" s="12" t="s">
        <v>45</v>
      </c>
      <c r="C22" s="13">
        <v>17</v>
      </c>
      <c r="D22" s="13">
        <v>12</v>
      </c>
      <c r="E22" s="13">
        <f t="shared" si="0"/>
        <v>13188</v>
      </c>
      <c r="F22" s="13">
        <v>5</v>
      </c>
      <c r="G22" s="13">
        <f t="shared" si="10"/>
        <v>8240</v>
      </c>
      <c r="H22" s="13"/>
      <c r="I22" s="13"/>
      <c r="J22" s="13"/>
      <c r="K22" s="13"/>
      <c r="L22" s="13">
        <v>1845</v>
      </c>
      <c r="M22" s="13"/>
      <c r="N22" s="13">
        <v>1533</v>
      </c>
      <c r="O22" s="13"/>
      <c r="P22" s="13"/>
      <c r="Q22" s="13">
        <v>7670</v>
      </c>
      <c r="R22" s="13">
        <f t="shared" si="2"/>
        <v>11048</v>
      </c>
      <c r="S22" s="13">
        <f t="shared" si="3"/>
        <v>17</v>
      </c>
      <c r="T22" s="25">
        <f t="shared" si="4"/>
        <v>32476</v>
      </c>
      <c r="U22" s="13">
        <v>3</v>
      </c>
      <c r="V22" s="13">
        <f t="shared" si="11"/>
        <v>9546</v>
      </c>
      <c r="W22" s="13">
        <v>2</v>
      </c>
      <c r="X22" s="13">
        <v>6364</v>
      </c>
      <c r="Y22" s="13"/>
      <c r="Z22" s="13"/>
      <c r="AA22" s="13"/>
      <c r="AB22" s="13"/>
      <c r="AC22" s="13"/>
      <c r="AD22" s="13"/>
      <c r="AE22" s="13">
        <f t="shared" si="8"/>
        <v>12</v>
      </c>
      <c r="AF22" s="13">
        <f t="shared" si="9"/>
        <v>16566</v>
      </c>
      <c r="AG22" s="27"/>
    </row>
    <row r="23" s="2" customFormat="1" ht="21" customHeight="1" spans="1:33">
      <c r="A23" s="11">
        <v>16</v>
      </c>
      <c r="B23" s="12" t="s">
        <v>46</v>
      </c>
      <c r="C23" s="13">
        <v>32</v>
      </c>
      <c r="D23" s="13">
        <v>17</v>
      </c>
      <c r="E23" s="13">
        <f t="shared" si="0"/>
        <v>18683</v>
      </c>
      <c r="F23" s="13">
        <v>13</v>
      </c>
      <c r="G23" s="13">
        <f t="shared" si="10"/>
        <v>21424</v>
      </c>
      <c r="H23" s="13">
        <v>1</v>
      </c>
      <c r="I23" s="13">
        <f>H23*1099</f>
        <v>1099</v>
      </c>
      <c r="J23" s="13">
        <v>1</v>
      </c>
      <c r="K23" s="13">
        <f>J23*1648</f>
        <v>1648</v>
      </c>
      <c r="L23" s="13">
        <v>2870</v>
      </c>
      <c r="M23" s="13"/>
      <c r="N23" s="13">
        <v>2044</v>
      </c>
      <c r="O23" s="13">
        <v>2301</v>
      </c>
      <c r="P23" s="13"/>
      <c r="Q23" s="13">
        <v>16874</v>
      </c>
      <c r="R23" s="13">
        <f t="shared" si="2"/>
        <v>24089</v>
      </c>
      <c r="S23" s="13">
        <f t="shared" si="3"/>
        <v>32</v>
      </c>
      <c r="T23" s="25">
        <f t="shared" si="4"/>
        <v>66943</v>
      </c>
      <c r="U23" s="13">
        <v>8</v>
      </c>
      <c r="V23" s="13">
        <f t="shared" si="11"/>
        <v>25456</v>
      </c>
      <c r="W23" s="13">
        <v>4</v>
      </c>
      <c r="X23" s="13">
        <v>11961</v>
      </c>
      <c r="Y23" s="13">
        <v>2</v>
      </c>
      <c r="Z23" s="13">
        <v>4830</v>
      </c>
      <c r="AA23" s="13"/>
      <c r="AB23" s="13"/>
      <c r="AC23" s="13"/>
      <c r="AD23" s="13"/>
      <c r="AE23" s="13">
        <f>S23-U23-W23-Y23</f>
        <v>18</v>
      </c>
      <c r="AF23" s="13">
        <f>T23-V23-X23-Z23</f>
        <v>24696</v>
      </c>
      <c r="AG23" s="28"/>
    </row>
    <row r="24" s="2" customFormat="1" ht="21" customHeight="1" spans="1:33">
      <c r="A24" s="11">
        <v>17</v>
      </c>
      <c r="B24" s="12" t="s">
        <v>47</v>
      </c>
      <c r="C24" s="13">
        <v>34</v>
      </c>
      <c r="D24" s="13">
        <v>29</v>
      </c>
      <c r="E24" s="13">
        <f t="shared" si="0"/>
        <v>31871</v>
      </c>
      <c r="F24" s="13">
        <v>5</v>
      </c>
      <c r="G24" s="13">
        <f t="shared" si="10"/>
        <v>8240</v>
      </c>
      <c r="H24" s="13"/>
      <c r="I24" s="13"/>
      <c r="J24" s="13"/>
      <c r="K24" s="13"/>
      <c r="L24" s="13">
        <v>5125</v>
      </c>
      <c r="M24" s="13"/>
      <c r="N24" s="13">
        <v>2044</v>
      </c>
      <c r="O24" s="13"/>
      <c r="P24" s="13"/>
      <c r="Q24" s="13">
        <v>7670</v>
      </c>
      <c r="R24" s="13">
        <f t="shared" si="2"/>
        <v>14839</v>
      </c>
      <c r="S24" s="13">
        <f t="shared" si="3"/>
        <v>34</v>
      </c>
      <c r="T24" s="25">
        <f t="shared" si="4"/>
        <v>54950</v>
      </c>
      <c r="U24" s="13">
        <v>5</v>
      </c>
      <c r="V24" s="13">
        <f t="shared" si="11"/>
        <v>15910</v>
      </c>
      <c r="W24" s="13"/>
      <c r="X24" s="13"/>
      <c r="Y24" s="13"/>
      <c r="Z24" s="13"/>
      <c r="AA24" s="13"/>
      <c r="AB24" s="13"/>
      <c r="AC24" s="13"/>
      <c r="AD24" s="13"/>
      <c r="AE24" s="13">
        <f t="shared" ref="AE24:AE29" si="12">S24-U24-W24</f>
        <v>29</v>
      </c>
      <c r="AF24" s="13">
        <f t="shared" ref="AF24:AF29" si="13">T24-V24-X24</f>
        <v>39040</v>
      </c>
      <c r="AG24" s="27"/>
    </row>
    <row r="25" s="2" customFormat="1" ht="21" customHeight="1" spans="1:33">
      <c r="A25" s="11">
        <v>18</v>
      </c>
      <c r="B25" s="12" t="s">
        <v>48</v>
      </c>
      <c r="C25" s="13">
        <v>16</v>
      </c>
      <c r="D25" s="13">
        <v>12</v>
      </c>
      <c r="E25" s="13">
        <f t="shared" si="0"/>
        <v>13188</v>
      </c>
      <c r="F25" s="13">
        <v>4</v>
      </c>
      <c r="G25" s="13">
        <f t="shared" si="10"/>
        <v>6592</v>
      </c>
      <c r="H25" s="13"/>
      <c r="I25" s="13"/>
      <c r="J25" s="13"/>
      <c r="K25" s="13"/>
      <c r="L25" s="13">
        <v>1640</v>
      </c>
      <c r="M25" s="13"/>
      <c r="N25" s="13">
        <v>2044</v>
      </c>
      <c r="O25" s="13"/>
      <c r="P25" s="13"/>
      <c r="Q25" s="13">
        <v>6136</v>
      </c>
      <c r="R25" s="13">
        <f t="shared" si="2"/>
        <v>9820</v>
      </c>
      <c r="S25" s="13">
        <f t="shared" si="3"/>
        <v>16</v>
      </c>
      <c r="T25" s="25">
        <f t="shared" si="4"/>
        <v>29600</v>
      </c>
      <c r="U25" s="13">
        <v>3</v>
      </c>
      <c r="V25" s="13">
        <f t="shared" si="11"/>
        <v>9546</v>
      </c>
      <c r="W25" s="13"/>
      <c r="X25" s="13"/>
      <c r="Y25" s="13">
        <v>1</v>
      </c>
      <c r="Z25" s="13">
        <v>3182</v>
      </c>
      <c r="AA25" s="13"/>
      <c r="AB25" s="13"/>
      <c r="AC25" s="13"/>
      <c r="AD25" s="13"/>
      <c r="AE25" s="13">
        <f>S25-U25-W25-Y25</f>
        <v>12</v>
      </c>
      <c r="AF25" s="13">
        <f>T25-V25-X25-Z25</f>
        <v>16872</v>
      </c>
      <c r="AG25" s="27"/>
    </row>
    <row r="26" s="2" customFormat="1" ht="21" customHeight="1" spans="1:33">
      <c r="A26" s="11">
        <v>19</v>
      </c>
      <c r="B26" s="12" t="s">
        <v>49</v>
      </c>
      <c r="C26" s="13">
        <v>19</v>
      </c>
      <c r="D26" s="13">
        <v>16</v>
      </c>
      <c r="E26" s="13">
        <f t="shared" si="0"/>
        <v>17584</v>
      </c>
      <c r="F26" s="13">
        <v>3</v>
      </c>
      <c r="G26" s="13">
        <f t="shared" si="10"/>
        <v>4944</v>
      </c>
      <c r="H26" s="13"/>
      <c r="I26" s="13"/>
      <c r="J26" s="13"/>
      <c r="K26" s="13"/>
      <c r="L26" s="13">
        <v>1640</v>
      </c>
      <c r="M26" s="13"/>
      <c r="N26" s="13">
        <v>3066</v>
      </c>
      <c r="O26" s="13"/>
      <c r="P26" s="13">
        <v>2046</v>
      </c>
      <c r="Q26" s="13">
        <v>4602</v>
      </c>
      <c r="R26" s="13">
        <f t="shared" si="2"/>
        <v>11354</v>
      </c>
      <c r="S26" s="13">
        <f t="shared" si="3"/>
        <v>19</v>
      </c>
      <c r="T26" s="25">
        <f t="shared" si="4"/>
        <v>33882</v>
      </c>
      <c r="U26" s="13">
        <v>2</v>
      </c>
      <c r="V26" s="13">
        <f t="shared" si="11"/>
        <v>6364</v>
      </c>
      <c r="W26" s="13">
        <v>1</v>
      </c>
      <c r="X26" s="13">
        <v>3182</v>
      </c>
      <c r="Y26" s="13"/>
      <c r="Z26" s="13"/>
      <c r="AA26" s="13"/>
      <c r="AB26" s="13"/>
      <c r="AC26" s="13"/>
      <c r="AD26" s="13"/>
      <c r="AE26" s="13">
        <f t="shared" si="12"/>
        <v>16</v>
      </c>
      <c r="AF26" s="13">
        <f t="shared" si="13"/>
        <v>24336</v>
      </c>
      <c r="AG26" s="27"/>
    </row>
    <row r="27" s="2" customFormat="1" ht="21" customHeight="1" spans="1:33">
      <c r="A27" s="11">
        <v>20</v>
      </c>
      <c r="B27" s="12" t="s">
        <v>50</v>
      </c>
      <c r="C27" s="13">
        <v>20</v>
      </c>
      <c r="D27" s="13">
        <v>16</v>
      </c>
      <c r="E27" s="13">
        <f t="shared" si="0"/>
        <v>17584</v>
      </c>
      <c r="F27" s="13">
        <v>4</v>
      </c>
      <c r="G27" s="13">
        <f t="shared" si="10"/>
        <v>6592</v>
      </c>
      <c r="H27" s="13"/>
      <c r="I27" s="13"/>
      <c r="J27" s="13"/>
      <c r="K27" s="13"/>
      <c r="L27" s="13">
        <v>2460</v>
      </c>
      <c r="M27" s="13"/>
      <c r="N27" s="13">
        <v>511</v>
      </c>
      <c r="O27" s="13"/>
      <c r="P27" s="13">
        <v>3069</v>
      </c>
      <c r="Q27" s="13">
        <v>6136</v>
      </c>
      <c r="R27" s="13">
        <f t="shared" si="2"/>
        <v>12176</v>
      </c>
      <c r="S27" s="13">
        <v>20</v>
      </c>
      <c r="T27" s="25">
        <f t="shared" si="4"/>
        <v>36352</v>
      </c>
      <c r="U27" s="13">
        <v>3</v>
      </c>
      <c r="V27" s="13">
        <f t="shared" si="11"/>
        <v>9546</v>
      </c>
      <c r="W27" s="13"/>
      <c r="X27" s="13"/>
      <c r="Y27" s="13"/>
      <c r="Z27" s="13"/>
      <c r="AA27" s="13">
        <v>1</v>
      </c>
      <c r="AB27" s="13">
        <v>3182</v>
      </c>
      <c r="AC27" s="13"/>
      <c r="AD27" s="13"/>
      <c r="AE27" s="13">
        <f>S27-U27-W27-AA27</f>
        <v>16</v>
      </c>
      <c r="AF27" s="13">
        <f>T27-V27-X27-AB27</f>
        <v>23624</v>
      </c>
      <c r="AG27" s="27"/>
    </row>
    <row r="28" s="2" customFormat="1" ht="21" customHeight="1" spans="1:33">
      <c r="A28" s="11">
        <v>21</v>
      </c>
      <c r="B28" s="12" t="s">
        <v>51</v>
      </c>
      <c r="C28" s="13">
        <v>23</v>
      </c>
      <c r="D28" s="13">
        <v>21</v>
      </c>
      <c r="E28" s="13">
        <f t="shared" si="0"/>
        <v>23079</v>
      </c>
      <c r="F28" s="13">
        <v>2</v>
      </c>
      <c r="G28" s="13">
        <f t="shared" si="10"/>
        <v>3296</v>
      </c>
      <c r="H28" s="13"/>
      <c r="I28" s="13"/>
      <c r="J28" s="13"/>
      <c r="K28" s="13"/>
      <c r="L28" s="13">
        <v>3280</v>
      </c>
      <c r="M28" s="13"/>
      <c r="N28" s="13">
        <v>1022</v>
      </c>
      <c r="O28" s="13"/>
      <c r="P28" s="13">
        <v>3069</v>
      </c>
      <c r="Q28" s="13">
        <v>3068</v>
      </c>
      <c r="R28" s="13">
        <f t="shared" si="2"/>
        <v>10439</v>
      </c>
      <c r="S28" s="13">
        <f>D28+F28+H28+J28</f>
        <v>23</v>
      </c>
      <c r="T28" s="25">
        <f t="shared" si="4"/>
        <v>36814</v>
      </c>
      <c r="U28" s="13">
        <v>1</v>
      </c>
      <c r="V28" s="13">
        <f t="shared" si="11"/>
        <v>3182</v>
      </c>
      <c r="W28" s="13">
        <v>1</v>
      </c>
      <c r="X28" s="13">
        <v>3182</v>
      </c>
      <c r="Y28" s="13"/>
      <c r="Z28" s="13"/>
      <c r="AA28" s="13"/>
      <c r="AB28" s="13"/>
      <c r="AC28" s="13"/>
      <c r="AD28" s="13"/>
      <c r="AE28" s="13">
        <f t="shared" si="12"/>
        <v>21</v>
      </c>
      <c r="AF28" s="13">
        <f t="shared" si="13"/>
        <v>30450</v>
      </c>
      <c r="AG28" s="27"/>
    </row>
    <row r="29" s="2" customFormat="1" ht="21" customHeight="1" spans="1:33">
      <c r="A29" s="11">
        <v>22</v>
      </c>
      <c r="B29" s="12" t="s">
        <v>52</v>
      </c>
      <c r="C29" s="13">
        <v>3</v>
      </c>
      <c r="D29" s="13">
        <v>2</v>
      </c>
      <c r="E29" s="13">
        <f t="shared" si="0"/>
        <v>2198</v>
      </c>
      <c r="F29" s="13">
        <v>1</v>
      </c>
      <c r="G29" s="13">
        <f t="shared" si="10"/>
        <v>1648</v>
      </c>
      <c r="H29" s="13"/>
      <c r="I29" s="13"/>
      <c r="J29" s="13"/>
      <c r="K29" s="13"/>
      <c r="L29" s="13">
        <v>410</v>
      </c>
      <c r="M29" s="13"/>
      <c r="N29" s="13"/>
      <c r="O29" s="13"/>
      <c r="P29" s="13"/>
      <c r="Q29" s="13">
        <v>1534</v>
      </c>
      <c r="R29" s="13">
        <f t="shared" si="2"/>
        <v>1944</v>
      </c>
      <c r="S29" s="13">
        <f>D29+F29+H29+J29</f>
        <v>3</v>
      </c>
      <c r="T29" s="25">
        <f t="shared" si="4"/>
        <v>5790</v>
      </c>
      <c r="U29" s="13">
        <v>1</v>
      </c>
      <c r="V29" s="13">
        <f t="shared" si="11"/>
        <v>3182</v>
      </c>
      <c r="W29" s="13"/>
      <c r="X29" s="13"/>
      <c r="Y29" s="13"/>
      <c r="Z29" s="13"/>
      <c r="AA29" s="13"/>
      <c r="AB29" s="13"/>
      <c r="AC29" s="13"/>
      <c r="AD29" s="13"/>
      <c r="AE29" s="13">
        <f t="shared" si="12"/>
        <v>2</v>
      </c>
      <c r="AF29" s="13">
        <f t="shared" si="13"/>
        <v>2608</v>
      </c>
      <c r="AG29" s="27"/>
    </row>
    <row r="30" ht="21" customHeight="1" spans="1:33">
      <c r="A30" s="11"/>
      <c r="B30" s="12" t="s">
        <v>11</v>
      </c>
      <c r="C30" s="13">
        <f t="shared" ref="C30:X30" si="14">SUM(C8:C29)</f>
        <v>670</v>
      </c>
      <c r="D30" s="13">
        <f t="shared" si="14"/>
        <v>520</v>
      </c>
      <c r="E30" s="13">
        <f t="shared" si="14"/>
        <v>571480</v>
      </c>
      <c r="F30" s="13">
        <f t="shared" si="14"/>
        <v>132</v>
      </c>
      <c r="G30" s="13">
        <f t="shared" si="14"/>
        <v>217536</v>
      </c>
      <c r="H30" s="13">
        <f t="shared" si="14"/>
        <v>4</v>
      </c>
      <c r="I30" s="13">
        <f t="shared" si="14"/>
        <v>4396</v>
      </c>
      <c r="J30" s="13">
        <f t="shared" si="14"/>
        <v>19</v>
      </c>
      <c r="K30" s="13">
        <f t="shared" si="14"/>
        <v>31312</v>
      </c>
      <c r="L30" s="13">
        <f t="shared" si="14"/>
        <v>77490</v>
      </c>
      <c r="M30" s="13">
        <f t="shared" si="14"/>
        <v>1842</v>
      </c>
      <c r="N30" s="13">
        <f t="shared" si="14"/>
        <v>62853</v>
      </c>
      <c r="O30" s="13">
        <f t="shared" si="14"/>
        <v>7670</v>
      </c>
      <c r="P30" s="13">
        <f t="shared" si="14"/>
        <v>23529</v>
      </c>
      <c r="Q30" s="13">
        <f t="shared" si="14"/>
        <v>207090</v>
      </c>
      <c r="R30" s="13">
        <f t="shared" si="14"/>
        <v>380474</v>
      </c>
      <c r="S30" s="13">
        <f t="shared" si="14"/>
        <v>675</v>
      </c>
      <c r="T30" s="13">
        <f t="shared" si="14"/>
        <v>1205198</v>
      </c>
      <c r="U30" s="13">
        <f t="shared" si="14"/>
        <v>105</v>
      </c>
      <c r="V30" s="13">
        <f t="shared" si="14"/>
        <v>334110</v>
      </c>
      <c r="W30" s="13">
        <f t="shared" si="14"/>
        <v>32</v>
      </c>
      <c r="X30" s="13">
        <f t="shared" si="14"/>
        <v>94768</v>
      </c>
      <c r="Y30" s="13">
        <f t="shared" ref="Y30:AD30" si="15">SUM(Y7:Y29)</f>
        <v>5</v>
      </c>
      <c r="Z30" s="13">
        <f t="shared" si="15"/>
        <v>14376</v>
      </c>
      <c r="AA30" s="13">
        <f t="shared" si="15"/>
        <v>1</v>
      </c>
      <c r="AB30" s="13">
        <f t="shared" si="15"/>
        <v>3182</v>
      </c>
      <c r="AC30" s="13">
        <f t="shared" si="15"/>
        <v>1</v>
      </c>
      <c r="AD30" s="13">
        <f t="shared" si="15"/>
        <v>3182</v>
      </c>
      <c r="AE30" s="13">
        <f>S30-U30-W30-Y30-AA30-AC30</f>
        <v>531</v>
      </c>
      <c r="AF30" s="13">
        <f>SUM(AF8:AF29)</f>
        <v>755580</v>
      </c>
      <c r="AG30" s="11"/>
    </row>
    <row r="31" s="3" customFormat="1" ht="18.75" hidden="1" customHeight="1" spans="1:3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</sheetData>
  <mergeCells count="31">
    <mergeCell ref="A1:B1"/>
    <mergeCell ref="A2:AG2"/>
    <mergeCell ref="U5:V5"/>
    <mergeCell ref="W5:X5"/>
    <mergeCell ref="Y5:Z5"/>
    <mergeCell ref="AA5:AB5"/>
    <mergeCell ref="AC5:AD5"/>
    <mergeCell ref="AE5:AF5"/>
    <mergeCell ref="A31:AG31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AG3:AG7"/>
    <mergeCell ref="L3:R4"/>
    <mergeCell ref="S3:T5"/>
    <mergeCell ref="U3:AF4"/>
  </mergeCells>
  <printOptions horizontalCentered="1"/>
  <pageMargins left="0.196527777777778" right="0.196527777777778" top="0.472222222222222" bottom="0.196527777777778" header="0.511805555555556" footer="0.314583333333333"/>
  <pageSetup paperSize="9" scale="70" orientation="landscape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附件三9月份特困保障金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2006-12-04T10:29:00Z</dcterms:created>
  <cp:lastPrinted>2019-01-16T09:55:00Z</cp:lastPrinted>
  <dcterms:modified xsi:type="dcterms:W3CDTF">2025-09-30T09:25:10Z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E0521D1382644711A4BEE045DA17D0DE_13</vt:lpwstr>
  </property>
</Properties>
</file>